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H21\3_Hochschulfinanzstatistik\2_Hochschulfinanzstatistik\2_Jahreserhebung\ab_2006\Erhebungsunterlagen\Versand 2025\"/>
    </mc:Choice>
  </mc:AlternateContent>
  <xr:revisionPtr revIDLastSave="0" documentId="13_ncr:1_{BE717C76-DF3C-4929-8FB1-8ED8C420FBC0}" xr6:coauthVersionLast="36" xr6:coauthVersionMax="36" xr10:uidLastSave="{00000000-0000-0000-0000-000000000000}"/>
  <bookViews>
    <workbookView xWindow="-15" yWindow="-15" windowWidth="14850" windowHeight="6945" tabRatio="833" activeTab="2" xr2:uid="{00000000-000D-0000-FFFF-FFFF00000000}"/>
  </bookViews>
  <sheets>
    <sheet name="Deckblatt" sheetId="1" r:id="rId1"/>
    <sheet name="Aufw.-A_kaufm." sheetId="2" r:id="rId2"/>
    <sheet name="Aufw.-B_kaufm." sheetId="5" r:id="rId3"/>
    <sheet name="Erträge-A_kaufm." sheetId="4" r:id="rId4"/>
    <sheet name="Erträge-B_kaufm." sheetId="6" r:id="rId5"/>
    <sheet name="Drittmittel_kaufm." sheetId="7" r:id="rId6"/>
    <sheet name="Import" sheetId="8" r:id="rId7"/>
  </sheets>
  <definedNames>
    <definedName name="_xlnm._FilterDatabase" localSheetId="6" hidden="1">Import!$X$1:$X$84</definedName>
    <definedName name="_xlnm.Print_Titles" localSheetId="1">'Aufw.-A_kaufm.'!$5:$9</definedName>
    <definedName name="_xlnm.Print_Titles" localSheetId="3">'Erträge-A_kaufm.'!$5:$9</definedName>
  </definedNames>
  <calcPr calcId="191029"/>
</workbook>
</file>

<file path=xl/calcChain.xml><?xml version="1.0" encoding="utf-8"?>
<calcChain xmlns="http://schemas.openxmlformats.org/spreadsheetml/2006/main">
  <c r="I1" i="8" l="1"/>
  <c r="D33" i="5"/>
  <c r="A1" i="8" l="1"/>
  <c r="B1" i="8"/>
  <c r="C1" i="8"/>
  <c r="D1" i="8"/>
  <c r="AU1" i="8" l="1"/>
  <c r="AT1" i="8"/>
  <c r="AS1" i="8"/>
  <c r="AR1" i="8"/>
  <c r="AQ1" i="8"/>
  <c r="AP1" i="8"/>
  <c r="AO1" i="8"/>
  <c r="AN1" i="8"/>
  <c r="AM1" i="8"/>
  <c r="AL1" i="8"/>
  <c r="AK1" i="8"/>
  <c r="AJ1" i="8"/>
  <c r="AI1" i="8"/>
  <c r="AH1" i="8"/>
  <c r="AG1" i="8"/>
  <c r="AF1" i="8"/>
  <c r="AE1" i="8"/>
  <c r="AD1" i="8"/>
  <c r="AC1" i="8"/>
  <c r="AB1" i="8"/>
  <c r="AA1" i="8"/>
  <c r="Z1" i="8"/>
  <c r="Y1" i="8"/>
  <c r="X1" i="8"/>
  <c r="W1" i="8"/>
  <c r="V1" i="8"/>
  <c r="U1" i="8"/>
  <c r="T1" i="8"/>
  <c r="S1" i="8"/>
  <c r="Q1" i="8"/>
  <c r="P1" i="8"/>
  <c r="O1" i="8"/>
  <c r="N1" i="8"/>
  <c r="M1" i="8"/>
  <c r="L1" i="8"/>
  <c r="K1" i="8"/>
  <c r="J1" i="8"/>
  <c r="H1" i="8"/>
  <c r="G1" i="8"/>
  <c r="F1" i="8"/>
  <c r="E1" i="8"/>
  <c r="R1" i="8"/>
  <c r="J26" i="4"/>
  <c r="P13" i="2" l="1"/>
  <c r="C77" i="8" l="1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U2" i="8"/>
  <c r="Q2" i="8"/>
  <c r="R2" i="8"/>
  <c r="S2" i="8"/>
  <c r="T2" i="8"/>
  <c r="P2" i="8"/>
  <c r="O2" i="8"/>
  <c r="M2" i="8"/>
  <c r="N2" i="8"/>
  <c r="I2" i="8"/>
  <c r="J2" i="8"/>
  <c r="K2" i="8"/>
  <c r="L2" i="8"/>
  <c r="D2" i="8"/>
  <c r="E2" i="8"/>
  <c r="F2" i="8"/>
  <c r="G2" i="8"/>
  <c r="H2" i="8"/>
  <c r="C2" i="8"/>
  <c r="X74" i="8" l="1"/>
  <c r="X66" i="8"/>
  <c r="X42" i="8"/>
  <c r="X34" i="8"/>
  <c r="X84" i="8"/>
  <c r="X81" i="8"/>
  <c r="X82" i="8"/>
  <c r="X83" i="8"/>
  <c r="X80" i="8"/>
  <c r="X75" i="8"/>
  <c r="X77" i="8"/>
  <c r="X76" i="8"/>
  <c r="X72" i="8"/>
  <c r="X78" i="8"/>
  <c r="X73" i="8"/>
  <c r="X79" i="8"/>
  <c r="X70" i="8"/>
  <c r="X68" i="8"/>
  <c r="X71" i="8"/>
  <c r="X67" i="8"/>
  <c r="X69" i="8"/>
  <c r="X62" i="8"/>
  <c r="X58" i="8"/>
  <c r="X54" i="8"/>
  <c r="X63" i="8"/>
  <c r="X59" i="8"/>
  <c r="X55" i="8"/>
  <c r="X64" i="8"/>
  <c r="X60" i="8"/>
  <c r="X56" i="8"/>
  <c r="X65" i="8"/>
  <c r="X61" i="8"/>
  <c r="X57" i="8"/>
  <c r="X50" i="8"/>
  <c r="X46" i="8"/>
  <c r="X51" i="8"/>
  <c r="X47" i="8"/>
  <c r="X52" i="8"/>
  <c r="X48" i="8"/>
  <c r="X53" i="8"/>
  <c r="X49" i="8"/>
  <c r="X45" i="8"/>
  <c r="X43" i="8"/>
  <c r="X39" i="8"/>
  <c r="X44" i="8"/>
  <c r="X40" i="8"/>
  <c r="X41" i="8"/>
  <c r="X31" i="8"/>
  <c r="X36" i="8"/>
  <c r="X32" i="8"/>
  <c r="X38" i="8"/>
  <c r="X35" i="8"/>
  <c r="X37" i="8"/>
  <c r="X33" i="8"/>
  <c r="X28" i="8"/>
  <c r="X30" i="8"/>
  <c r="X26" i="8"/>
  <c r="X22" i="8"/>
  <c r="X27" i="8"/>
  <c r="X23" i="8"/>
  <c r="X19" i="8"/>
  <c r="X24" i="8"/>
  <c r="X20" i="8"/>
  <c r="X29" i="8"/>
  <c r="X25" i="8"/>
  <c r="X21" i="8"/>
  <c r="X18" i="8"/>
  <c r="X14" i="8"/>
  <c r="X10" i="8"/>
  <c r="X6" i="8"/>
  <c r="X15" i="8"/>
  <c r="X11" i="8"/>
  <c r="X7" i="8"/>
  <c r="X3" i="8"/>
  <c r="X16" i="8"/>
  <c r="X12" i="8"/>
  <c r="X8" i="8"/>
  <c r="X4" i="8"/>
  <c r="X17" i="8"/>
  <c r="X13" i="8"/>
  <c r="X9" i="8"/>
  <c r="X5" i="8"/>
  <c r="X2" i="8"/>
  <c r="P26" i="4"/>
  <c r="P25" i="2"/>
  <c r="J41" i="4" l="1"/>
  <c r="P41" i="2"/>
  <c r="J82" i="4" l="1"/>
  <c r="J11" i="4"/>
  <c r="J102" i="4"/>
  <c r="J101" i="4"/>
  <c r="J100" i="4"/>
  <c r="J99" i="4"/>
  <c r="J97" i="4"/>
  <c r="J96" i="4"/>
  <c r="J95" i="4"/>
  <c r="J94" i="4"/>
  <c r="J93" i="4"/>
  <c r="J92" i="4"/>
  <c r="J91" i="4"/>
  <c r="J90" i="4"/>
  <c r="J89" i="4"/>
  <c r="J87" i="4"/>
  <c r="J86" i="4"/>
  <c r="J85" i="4"/>
  <c r="J84" i="4"/>
  <c r="J83" i="4"/>
  <c r="J80" i="4"/>
  <c r="J79" i="4"/>
  <c r="J78" i="4"/>
  <c r="J77" i="4"/>
  <c r="J76" i="4"/>
  <c r="J75" i="4"/>
  <c r="J74" i="4"/>
  <c r="J73" i="4"/>
  <c r="J72" i="4"/>
  <c r="J71" i="4"/>
  <c r="J70" i="4"/>
  <c r="J69" i="4"/>
  <c r="J67" i="4"/>
  <c r="J66" i="4"/>
  <c r="J65" i="4"/>
  <c r="J64" i="4"/>
  <c r="J63" i="4"/>
  <c r="J62" i="4"/>
  <c r="J61" i="4"/>
  <c r="J60" i="4"/>
  <c r="J59" i="4"/>
  <c r="J57" i="4"/>
  <c r="J56" i="4"/>
  <c r="J55" i="4"/>
  <c r="J54" i="4"/>
  <c r="J53" i="4"/>
  <c r="J52" i="4"/>
  <c r="J50" i="4"/>
  <c r="J49" i="4"/>
  <c r="J48" i="4"/>
  <c r="J47" i="4"/>
  <c r="J46" i="4"/>
  <c r="J45" i="4"/>
  <c r="J44" i="4"/>
  <c r="J43" i="4"/>
  <c r="J40" i="4"/>
  <c r="J39" i="4"/>
  <c r="J38" i="4"/>
  <c r="J37" i="4"/>
  <c r="J36" i="4"/>
  <c r="J35" i="4"/>
  <c r="J34" i="4"/>
  <c r="J33" i="4"/>
  <c r="J32" i="4"/>
  <c r="J31" i="4"/>
  <c r="J30" i="4"/>
  <c r="J28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I103" i="4"/>
  <c r="D22" i="6" s="1"/>
  <c r="E22" i="6" s="1"/>
  <c r="P79" i="2" l="1"/>
  <c r="P78" i="2"/>
  <c r="P39" i="2"/>
  <c r="P38" i="2"/>
  <c r="D38" i="6"/>
  <c r="E38" i="6" s="1"/>
  <c r="D103" i="4"/>
  <c r="D10" i="6" s="1"/>
  <c r="E10" i="6" s="1"/>
  <c r="E103" i="4"/>
  <c r="D11" i="6" s="1"/>
  <c r="E12" i="6" s="1"/>
  <c r="F103" i="4"/>
  <c r="D17" i="6" s="1"/>
  <c r="G103" i="4"/>
  <c r="D18" i="6" s="1"/>
  <c r="H103" i="4"/>
  <c r="D19" i="6" s="1"/>
  <c r="E20" i="6" s="1"/>
  <c r="D3" i="6"/>
  <c r="L103" i="2"/>
  <c r="D27" i="5" s="1"/>
  <c r="E27" i="5" s="1"/>
  <c r="M103" i="2"/>
  <c r="D30" i="5" s="1"/>
  <c r="E30" i="5" s="1"/>
  <c r="N103" i="2"/>
  <c r="D31" i="5" s="1"/>
  <c r="E31" i="5" s="1"/>
  <c r="O103" i="2"/>
  <c r="D32" i="5" s="1"/>
  <c r="E32" i="5" s="1"/>
  <c r="D103" i="2"/>
  <c r="D10" i="5" s="1"/>
  <c r="E10" i="5" s="1"/>
  <c r="E103" i="2"/>
  <c r="D11" i="5" s="1"/>
  <c r="E11" i="5" s="1"/>
  <c r="F103" i="2"/>
  <c r="D13" i="5" s="1"/>
  <c r="E13" i="5" s="1"/>
  <c r="G103" i="2"/>
  <c r="D14" i="5" s="1"/>
  <c r="E14" i="5" s="1"/>
  <c r="H103" i="2"/>
  <c r="D16" i="5" s="1"/>
  <c r="E16" i="5" s="1"/>
  <c r="I103" i="2"/>
  <c r="D18" i="5" s="1"/>
  <c r="E18" i="5" s="1"/>
  <c r="J103" i="2"/>
  <c r="D20" i="5" s="1"/>
  <c r="E20" i="5" s="1"/>
  <c r="K103" i="2"/>
  <c r="D21" i="5" s="1"/>
  <c r="D3" i="5"/>
  <c r="E3" i="4"/>
  <c r="P12" i="2"/>
  <c r="P14" i="2"/>
  <c r="P15" i="2"/>
  <c r="P16" i="2"/>
  <c r="P17" i="2"/>
  <c r="P18" i="2"/>
  <c r="P19" i="2"/>
  <c r="P20" i="2"/>
  <c r="P21" i="2"/>
  <c r="P22" i="2"/>
  <c r="P23" i="2"/>
  <c r="P24" i="2"/>
  <c r="P26" i="2"/>
  <c r="P28" i="2"/>
  <c r="P30" i="2"/>
  <c r="P31" i="2"/>
  <c r="P32" i="2"/>
  <c r="P33" i="2"/>
  <c r="P34" i="2"/>
  <c r="P35" i="2"/>
  <c r="P36" i="2"/>
  <c r="P37" i="2"/>
  <c r="P40" i="2"/>
  <c r="P43" i="2"/>
  <c r="P44" i="2"/>
  <c r="P45" i="2"/>
  <c r="P46" i="2"/>
  <c r="P47" i="2"/>
  <c r="P48" i="2"/>
  <c r="P49" i="2"/>
  <c r="P50" i="2"/>
  <c r="P52" i="2"/>
  <c r="P53" i="2"/>
  <c r="P54" i="2"/>
  <c r="P55" i="2"/>
  <c r="P56" i="2"/>
  <c r="P57" i="2"/>
  <c r="P59" i="2"/>
  <c r="P60" i="2"/>
  <c r="P61" i="2"/>
  <c r="P62" i="2"/>
  <c r="P63" i="2"/>
  <c r="P64" i="2"/>
  <c r="P65" i="2"/>
  <c r="P66" i="2"/>
  <c r="P67" i="2"/>
  <c r="P69" i="2"/>
  <c r="P70" i="2"/>
  <c r="P71" i="2"/>
  <c r="P72" i="2"/>
  <c r="P73" i="2"/>
  <c r="P74" i="2"/>
  <c r="P75" i="2"/>
  <c r="P76" i="2"/>
  <c r="P77" i="2"/>
  <c r="P80" i="2"/>
  <c r="P82" i="2"/>
  <c r="P83" i="2"/>
  <c r="P84" i="2"/>
  <c r="P85" i="2"/>
  <c r="P86" i="2"/>
  <c r="P87" i="2"/>
  <c r="P89" i="2"/>
  <c r="R89" i="2" s="1"/>
  <c r="P90" i="2"/>
  <c r="R90" i="2" s="1"/>
  <c r="P91" i="2"/>
  <c r="R91" i="2" s="1"/>
  <c r="P92" i="2"/>
  <c r="R92" i="2" s="1"/>
  <c r="P93" i="2"/>
  <c r="R93" i="2" s="1"/>
  <c r="P94" i="2"/>
  <c r="R94" i="2" s="1"/>
  <c r="P95" i="2"/>
  <c r="P96" i="2"/>
  <c r="P97" i="2"/>
  <c r="P99" i="2"/>
  <c r="P100" i="2"/>
  <c r="P101" i="2"/>
  <c r="P102" i="2"/>
  <c r="P11" i="2"/>
  <c r="D3" i="7"/>
  <c r="D6" i="6"/>
  <c r="D5" i="6"/>
  <c r="D5" i="7" s="1"/>
  <c r="D4" i="6"/>
  <c r="D4" i="7" s="1"/>
  <c r="D6" i="5"/>
  <c r="D5" i="5"/>
  <c r="D4" i="5"/>
  <c r="H3" i="4"/>
  <c r="G3" i="4"/>
  <c r="F3" i="4"/>
  <c r="I3" i="2"/>
  <c r="Q103" i="2"/>
  <c r="R87" i="2"/>
  <c r="E21" i="5" l="1"/>
  <c r="E22" i="5"/>
  <c r="E19" i="6"/>
  <c r="E11" i="6"/>
  <c r="D23" i="6"/>
  <c r="D6" i="7"/>
  <c r="P103" i="2"/>
  <c r="D16" i="7"/>
  <c r="E17" i="7" s="1"/>
  <c r="D10" i="7"/>
  <c r="E11" i="7" s="1"/>
  <c r="J103" i="4"/>
  <c r="E10" i="7" l="1"/>
  <c r="E16" i="7"/>
  <c r="D27" i="7"/>
  <c r="E34" i="7" l="1"/>
  <c r="E33" i="7"/>
</calcChain>
</file>

<file path=xl/sharedStrings.xml><?xml version="1.0" encoding="utf-8"?>
<sst xmlns="http://schemas.openxmlformats.org/spreadsheetml/2006/main" count="959" uniqueCount="403">
  <si>
    <t xml:space="preserve">Statistisches Landesamt                      </t>
  </si>
  <si>
    <t xml:space="preserve">Postfach                                                                       </t>
  </si>
  <si>
    <t xml:space="preserve">Ort                                                                               </t>
  </si>
  <si>
    <t>Straße</t>
  </si>
  <si>
    <t>Ort</t>
  </si>
  <si>
    <t>Herr/Frau</t>
  </si>
  <si>
    <t>Name der 
Hochschule</t>
  </si>
  <si>
    <t>Vom Statistischen Landesamt auszufüllen:</t>
  </si>
  <si>
    <t>Name der Hochschule</t>
  </si>
  <si>
    <t/>
  </si>
  <si>
    <t>nachrichtlich:
Interne Leistungen  bezogene (+)        erbrachte (-)</t>
  </si>
  <si>
    <t>Aufwendungen</t>
  </si>
  <si>
    <t>Investitionsausgaben</t>
  </si>
  <si>
    <t>Vergütungen
der Beamten</t>
  </si>
  <si>
    <t>Beihilfen und Unter-stützungen (für Beamte und Angestellte)</t>
  </si>
  <si>
    <t>Gezahlte Mieten und Pachten für Grundstücke und Gebäude (ohne fiktive)</t>
  </si>
  <si>
    <t>Erwerb von Grundstücken und Gebäuden, Baumaß-
nahmen</t>
  </si>
  <si>
    <t>Fächergruppe</t>
  </si>
  <si>
    <t>für andere Zwecke</t>
  </si>
  <si>
    <t>Lehr- und Forschungsbereich</t>
  </si>
  <si>
    <t xml:space="preserve">       </t>
  </si>
  <si>
    <t>010</t>
  </si>
  <si>
    <t xml:space="preserve">    </t>
  </si>
  <si>
    <t>Evang. Theologie</t>
  </si>
  <si>
    <t>020</t>
  </si>
  <si>
    <t xml:space="preserve">     </t>
  </si>
  <si>
    <t>Kath. Theologie</t>
  </si>
  <si>
    <t>030</t>
  </si>
  <si>
    <t>Philosophie</t>
  </si>
  <si>
    <t>040</t>
  </si>
  <si>
    <t>Geschichte</t>
  </si>
  <si>
    <t>050</t>
  </si>
  <si>
    <t xml:space="preserve">      </t>
  </si>
  <si>
    <t>070</t>
  </si>
  <si>
    <t>Allgemeine und vergleichende Literatur- und
Sprachwissenschaft</t>
  </si>
  <si>
    <t>080</t>
  </si>
  <si>
    <t>Altphilologie (klassische Philologie)</t>
  </si>
  <si>
    <t>090</t>
  </si>
  <si>
    <t>Germanistik (Deutsch, germanische Sprachen ohne Anglistik)</t>
  </si>
  <si>
    <t>100</t>
  </si>
  <si>
    <t>Anglistik, Amerikanistik</t>
  </si>
  <si>
    <t>110</t>
  </si>
  <si>
    <t>Romanistik</t>
  </si>
  <si>
    <t>120</t>
  </si>
  <si>
    <t>Slawistik, Baltistik, Finno-Ugristik</t>
  </si>
  <si>
    <t>130</t>
  </si>
  <si>
    <t>140</t>
  </si>
  <si>
    <t>Kulturwissenschaften i.e.S.</t>
  </si>
  <si>
    <t>160</t>
  </si>
  <si>
    <t>Psychologie</t>
  </si>
  <si>
    <t>Erziehungswissenschaften</t>
  </si>
  <si>
    <t>Sport</t>
  </si>
  <si>
    <t>200</t>
  </si>
  <si>
    <t>Rechts-,  Wirtschafts- und Sozialwissenschaften</t>
  </si>
  <si>
    <t>Rechts-, Wirtschafts- und Sozialwissenschaften allgemein</t>
  </si>
  <si>
    <t>220</t>
  </si>
  <si>
    <t>Regionalwissenschaften (soweit nicht einzelnen Lehr- 
und Forschungsbereichen oder anderen Fächergruppen
zuzuordnen)</t>
  </si>
  <si>
    <t>225</t>
  </si>
  <si>
    <t>230</t>
  </si>
  <si>
    <t>235</t>
  </si>
  <si>
    <t>Sozialwesen</t>
  </si>
  <si>
    <t>240</t>
  </si>
  <si>
    <t>Rechtswissenschaften</t>
  </si>
  <si>
    <t>250</t>
  </si>
  <si>
    <t>270</t>
  </si>
  <si>
    <t>Wirtschaftswissenschaften</t>
  </si>
  <si>
    <t>290</t>
  </si>
  <si>
    <t>Wirtschaftsingenieurwesen mit wirtschaftswissenschaftlichem
Schwerpunkt</t>
  </si>
  <si>
    <t>310</t>
  </si>
  <si>
    <t>Mathematik, Naturwissenschaften</t>
  </si>
  <si>
    <t>Mathematik, Naturwissenschaften allgemein</t>
  </si>
  <si>
    <t>330</t>
  </si>
  <si>
    <t>Mathematik</t>
  </si>
  <si>
    <t>340</t>
  </si>
  <si>
    <t>Informatik</t>
  </si>
  <si>
    <t>Physik, Astronomie</t>
  </si>
  <si>
    <t>360</t>
  </si>
  <si>
    <t>Chemie</t>
  </si>
  <si>
    <t>370</t>
  </si>
  <si>
    <t>Pharmazie</t>
  </si>
  <si>
    <t>390</t>
  </si>
  <si>
    <t>Biologie</t>
  </si>
  <si>
    <t>400</t>
  </si>
  <si>
    <t>Geowissenschaften (ohne Geographie)</t>
  </si>
  <si>
    <t>410</t>
  </si>
  <si>
    <t>Geographie</t>
  </si>
  <si>
    <t>420</t>
  </si>
  <si>
    <t>Humanmedizin/Gesundheitswissenschaften</t>
  </si>
  <si>
    <t>Humanmedizin allgemein</t>
  </si>
  <si>
    <t>440</t>
  </si>
  <si>
    <t>445</t>
  </si>
  <si>
    <t>Vorklinische Humanmedizin (einschl. Zahnmedizin)</t>
  </si>
  <si>
    <t>450</t>
  </si>
  <si>
    <t>Klinisch-Theoretische Humanmedizin (einschl. Zahnmedizin)</t>
  </si>
  <si>
    <t>470</t>
  </si>
  <si>
    <t>Klinisch-Praktische Humanmedizin (ohne Zahnmedizin)</t>
  </si>
  <si>
    <t>490</t>
  </si>
  <si>
    <t>Zahnmedizin (klinisch-praktisch)</t>
  </si>
  <si>
    <t>520</t>
  </si>
  <si>
    <t>Veterinärmedizin allgemein</t>
  </si>
  <si>
    <t>540</t>
  </si>
  <si>
    <t>Vorklinische Veterinärmedizin</t>
  </si>
  <si>
    <t>550</t>
  </si>
  <si>
    <t>Klinisch-Theoretische Veterinärmedizin</t>
  </si>
  <si>
    <t>560</t>
  </si>
  <si>
    <t>Klinisch-Praktische Veterinärmedizin</t>
  </si>
  <si>
    <t>580</t>
  </si>
  <si>
    <t>Agrar-, Forst- und Ernährungswissenschaften allgemein</t>
  </si>
  <si>
    <t>610</t>
  </si>
  <si>
    <t xml:space="preserve">  </t>
  </si>
  <si>
    <t>Landespflege, Umweltgestaltung</t>
  </si>
  <si>
    <t>615</t>
  </si>
  <si>
    <t xml:space="preserve">   </t>
  </si>
  <si>
    <t>Agrarwissenschaften, Lebensmittel- und Getränketechnologie</t>
  </si>
  <si>
    <t>620</t>
  </si>
  <si>
    <t>Forstwissenschaft, Holzwirtschaft</t>
  </si>
  <si>
    <t>640</t>
  </si>
  <si>
    <t>Ernährungs- und Haushaltswissenschaften</t>
  </si>
  <si>
    <t>650</t>
  </si>
  <si>
    <t>Ingenieurwissenschaften</t>
  </si>
  <si>
    <t>Ingenieurwissenschaften allgemein</t>
  </si>
  <si>
    <t>670</t>
  </si>
  <si>
    <t>Wirtschaftsingenieurwesen mit ingenieurwissenschaftlichem
Schwerpunkt</t>
  </si>
  <si>
    <t>675</t>
  </si>
  <si>
    <t>Bergbau, Hüttenwesen</t>
  </si>
  <si>
    <t>680</t>
  </si>
  <si>
    <t>Maschinenbau / Verfahrenstechnik</t>
  </si>
  <si>
    <t>690</t>
  </si>
  <si>
    <t>710</t>
  </si>
  <si>
    <t>Verkehrstechnik, Nautik</t>
  </si>
  <si>
    <t>720</t>
  </si>
  <si>
    <t>Architektur</t>
  </si>
  <si>
    <t>730</t>
  </si>
  <si>
    <t>Raumplanung</t>
  </si>
  <si>
    <t>740</t>
  </si>
  <si>
    <t>Bauingenieurwesen</t>
  </si>
  <si>
    <t>750</t>
  </si>
  <si>
    <t>Vermessungswesen</t>
  </si>
  <si>
    <t>760</t>
  </si>
  <si>
    <t>Kunst, Kunstwissenschaft</t>
  </si>
  <si>
    <t>Kunst, Kunstwissenschaft allgemein</t>
  </si>
  <si>
    <t>780</t>
  </si>
  <si>
    <t>Bildende Kunst</t>
  </si>
  <si>
    <t>790</t>
  </si>
  <si>
    <t>Gestaltung</t>
  </si>
  <si>
    <t>800</t>
  </si>
  <si>
    <t>Darstellende Kunst, Film und Fernsehen, Theaterwissenschaft</t>
  </si>
  <si>
    <t>820</t>
  </si>
  <si>
    <t>Musik, Musikwissenschaft</t>
  </si>
  <si>
    <t>830</t>
  </si>
  <si>
    <t>Hochschule insgesamt (ohne Hochschulkliniken)</t>
  </si>
  <si>
    <t>870</t>
  </si>
  <si>
    <t>Zentrale Einrichtungen (ohne Hochschulkliniken)</t>
  </si>
  <si>
    <t>Zentrale Hochschulverwaltung</t>
  </si>
  <si>
    <t>880</t>
  </si>
  <si>
    <t>Zentral verwaltete Hörsäle und Lehrräume</t>
  </si>
  <si>
    <t>890</t>
  </si>
  <si>
    <t>Zentralbibliothek</t>
  </si>
  <si>
    <t>900</t>
  </si>
  <si>
    <t>Hochschulrechenzentrum</t>
  </si>
  <si>
    <t>910</t>
  </si>
  <si>
    <t>Zentrale wissenschaftliche Einrichtungen</t>
  </si>
  <si>
    <t>920</t>
  </si>
  <si>
    <t>Zentrale Betriebs- und Versorgungseinrichtungen</t>
  </si>
  <si>
    <t>930</t>
  </si>
  <si>
    <t>Soziale Einrichtungen</t>
  </si>
  <si>
    <t>940</t>
  </si>
  <si>
    <t>Übrige Ausbildungseinrichtungen</t>
  </si>
  <si>
    <t>950</t>
  </si>
  <si>
    <t>Mit der Hochschule verbundene sowie hochschulfremde
Einrichtungen</t>
  </si>
  <si>
    <t>960</t>
  </si>
  <si>
    <t>Kliniken insgesamt, Zentrale Dienste</t>
  </si>
  <si>
    <t>970</t>
  </si>
  <si>
    <t>Soziale Einrichtungen der Kliniken</t>
  </si>
  <si>
    <t>980</t>
  </si>
  <si>
    <t>Übrige Ausbildungseinrichtungen der Kliniken</t>
  </si>
  <si>
    <t>986</t>
  </si>
  <si>
    <t>Mit den Kliniken verbundene sowie klinikfremde Einrichtungen</t>
  </si>
  <si>
    <t>990</t>
  </si>
  <si>
    <t>Zusammen</t>
  </si>
  <si>
    <t>*) Entsprechende Einrichtungen der Veterinärmedizin sind den jeweiligen Lehr- und Forschungsbereichen "540 - 580" zuzuordnen.</t>
  </si>
  <si>
    <r>
      <t xml:space="preserve">Ändern Sie auf </t>
    </r>
    <r>
      <rPr>
        <b/>
        <u/>
        <sz val="10"/>
        <rFont val="Arial"/>
        <family val="2"/>
      </rPr>
      <t>keinen</t>
    </r>
    <r>
      <rPr>
        <sz val="10"/>
        <rFont val="Arial"/>
        <family val="2"/>
      </rPr>
      <t xml:space="preserve"> Fall das Format der Tabellenblätter.</t>
    </r>
  </si>
  <si>
    <t>Bitte teilen Sie uns mit, an wen wir uns bei</t>
  </si>
  <si>
    <t>Bei Rückfragen erreichen Sie uns</t>
  </si>
  <si>
    <t>unter folgenden Telefonnummern:</t>
  </si>
  <si>
    <t>sonstige Investitionsausgaben mit einem Anschaffungswert
bis 1000 Euro</t>
  </si>
  <si>
    <t>Sonstige Investitions-
ausgaben mit 
einem An-
schaffungswert
über 1000 Euro</t>
  </si>
  <si>
    <t>Andere laufende Sachauf-
wendungen</t>
  </si>
  <si>
    <t>für die 
Gebäude- und Grundstücks-
unterhaltung</t>
  </si>
  <si>
    <t>Rechnungsjahr</t>
  </si>
  <si>
    <t>Kartenart</t>
  </si>
  <si>
    <t>Land (2-stellig)</t>
  </si>
  <si>
    <t>Hochschulart</t>
  </si>
  <si>
    <t>Hochschulnr. (5-stell.)</t>
  </si>
  <si>
    <t>Art der Erträge</t>
  </si>
  <si>
    <t>Beiträge der Studierenden</t>
  </si>
  <si>
    <t>Umsatzerlöse, Erträge aus Vermögen</t>
  </si>
  <si>
    <t>Erträge aus Drittmitteln für Lehre und Forschung</t>
  </si>
  <si>
    <t>Andere Erträge aus Zuweisungen und Zuschüssen (ohne Träger)</t>
  </si>
  <si>
    <t>von anderen Bereichen (ohne Träger)</t>
  </si>
  <si>
    <t>vom öffentlichen Bereich 
(ohne Träger)</t>
  </si>
  <si>
    <t>Aufwendungen und Investitionsausgaben nach Arten</t>
  </si>
  <si>
    <t>Lfd. Nr.</t>
  </si>
  <si>
    <t>Art</t>
  </si>
  <si>
    <t xml:space="preserve"> EUR</t>
  </si>
  <si>
    <t>01</t>
  </si>
  <si>
    <t>Vergütungen der Beamten</t>
  </si>
  <si>
    <t>02</t>
  </si>
  <si>
    <t>Beihilfen und Unterstützungen (für Beamte und Angestellte)</t>
  </si>
  <si>
    <t>03</t>
  </si>
  <si>
    <t>04</t>
  </si>
  <si>
    <t>Gezahlte Mieten und Pachten für Grundstücke und Gebäude</t>
  </si>
  <si>
    <t>05</t>
  </si>
  <si>
    <t>Energiekosten</t>
  </si>
  <si>
    <t>06</t>
  </si>
  <si>
    <t>07</t>
  </si>
  <si>
    <t>Andere laufende Sachaufwendungen</t>
  </si>
  <si>
    <t>Übrige Aufwendungen</t>
  </si>
  <si>
    <t>08</t>
  </si>
  <si>
    <t>- Stipendien u. dgl. für Studierende</t>
  </si>
  <si>
    <t>551</t>
  </si>
  <si>
    <t>09</t>
  </si>
  <si>
    <t>- Stipendien u. dgl. für Graduierte</t>
  </si>
  <si>
    <t>552</t>
  </si>
  <si>
    <t>- Zinsaufwendungen</t>
  </si>
  <si>
    <t>553</t>
  </si>
  <si>
    <t xml:space="preserve">- Sonstige laufende Aufwendungen </t>
  </si>
  <si>
    <t>554</t>
  </si>
  <si>
    <t>56</t>
  </si>
  <si>
    <t xml:space="preserve">Erwerb von Grundstücken und Gebäuden, Baumaßnahmen </t>
  </si>
  <si>
    <t>- für die Gebäude- und Grundstücksunterhaltung</t>
  </si>
  <si>
    <t>- für andere Zwecke</t>
  </si>
  <si>
    <t>Abschreibungen auf Grundstücke und Gebäude</t>
  </si>
  <si>
    <t>571</t>
  </si>
  <si>
    <t>Abschreibungen auf sonstige Investitionsgüter</t>
  </si>
  <si>
    <t>572</t>
  </si>
  <si>
    <t>Abschreibungen auf geringwertige Wirtschaftsgüter</t>
  </si>
  <si>
    <t>573</t>
  </si>
  <si>
    <t>Sonderabschreibungen auf Vorräte, Finanzanlagen, Forderungen u. dgl.</t>
  </si>
  <si>
    <t>574</t>
  </si>
  <si>
    <t>582</t>
  </si>
  <si>
    <t>Sonstige Investitionsausgaben mit einem Anschaffungswert bis 1000 Euro</t>
  </si>
  <si>
    <t>Sonstige Investitionsausgaben mit einem Anschaffungswert über 1000 Euro</t>
  </si>
  <si>
    <t>Land</t>
  </si>
  <si>
    <t>Hochschulnr.</t>
  </si>
  <si>
    <t>Erträge nach Arten (ohne Hochschulträger)</t>
  </si>
  <si>
    <t xml:space="preserve">Lfd. Nr. </t>
  </si>
  <si>
    <t>Erträge aus Vermögen (einschl. Einnahmen aus der Veräußerung von Vermögensgegenständen), Erträge aus der Veräußerung von Anlagegütern (ohne Zinserträge)</t>
  </si>
  <si>
    <t>621</t>
  </si>
  <si>
    <t>Zinserträge</t>
  </si>
  <si>
    <t>622</t>
  </si>
  <si>
    <t>Erträge aus Hochschulsponsoring</t>
  </si>
  <si>
    <t>623</t>
  </si>
  <si>
    <t>Umsatzerlöse und sonstige Erträge aus wirtschaftlicher Tätigkeit</t>
  </si>
  <si>
    <t>624</t>
  </si>
  <si>
    <t>- vom öffentlichen Bereich (ohne Träger)</t>
  </si>
  <si>
    <t>- von anderen Bereichen (ohne Träger)</t>
  </si>
  <si>
    <t>651</t>
  </si>
  <si>
    <t>- sonstiger Art</t>
  </si>
  <si>
    <t>652</t>
  </si>
  <si>
    <t>10</t>
  </si>
  <si>
    <t>Grundfinanzierung für Lehre und Forschung</t>
  </si>
  <si>
    <t>11</t>
  </si>
  <si>
    <t>- für laufende Zwecke</t>
  </si>
  <si>
    <t>661</t>
  </si>
  <si>
    <t>12</t>
  </si>
  <si>
    <t>- für Investitionen</t>
  </si>
  <si>
    <t>662</t>
  </si>
  <si>
    <t>663</t>
  </si>
  <si>
    <t>664</t>
  </si>
  <si>
    <t>665</t>
  </si>
  <si>
    <t>Andere Erträge aus Zuweisungen und Zuschüsse vom Träger</t>
  </si>
  <si>
    <t>666</t>
  </si>
  <si>
    <t>- für sonstige Studierende</t>
  </si>
  <si>
    <t>667</t>
  </si>
  <si>
    <t>668</t>
  </si>
  <si>
    <t>SyF-Code</t>
  </si>
  <si>
    <t xml:space="preserve">
Erträge vom Hochschulträger</t>
  </si>
  <si>
    <t>- für Studierende (einschl. Mittel für Habilitanden-, Postdoktoranden- und
  Doktorandenstipendien)</t>
  </si>
  <si>
    <t>Erträge aus Drittmitteln für Lehre und Forschung vom öffentlichen Bereich (ohne Träger)</t>
  </si>
  <si>
    <t>631</t>
  </si>
  <si>
    <t>632</t>
  </si>
  <si>
    <t>633</t>
  </si>
  <si>
    <t>634</t>
  </si>
  <si>
    <t>635</t>
  </si>
  <si>
    <t>Erträge aus Drittmitteln für Lehre und Forschung von anderen Bereichen (ohne Träger)</t>
  </si>
  <si>
    <t>- von der Deutschen Forschungsgemeinschaft</t>
  </si>
  <si>
    <t>644</t>
  </si>
  <si>
    <t>645</t>
  </si>
  <si>
    <t>646</t>
  </si>
  <si>
    <t>647</t>
  </si>
  <si>
    <t>13</t>
  </si>
  <si>
    <t>648</t>
  </si>
  <si>
    <t>14</t>
  </si>
  <si>
    <t>821</t>
  </si>
  <si>
    <t>822</t>
  </si>
  <si>
    <t>823</t>
  </si>
  <si>
    <t>824</t>
  </si>
  <si>
    <t>- von Gemeinden, Gemeinde- und Zweckverbänden für Lehr- und Forschungs-
  zwecke (d. h. ohne Erstattungen für Sportanlagen, Bibliotheken u. dgl.)</t>
  </si>
  <si>
    <t>- von anderen internationalen Organisationen (z. B. OECD, UN)</t>
  </si>
  <si>
    <t>davon</t>
  </si>
  <si>
    <t>für Lehre</t>
  </si>
  <si>
    <t>für Forschung</t>
  </si>
  <si>
    <t>für die Förderung des wissenschaftlichen Nachwuchses
(z. B. Doktoranden, Habilitanden)</t>
  </si>
  <si>
    <r>
      <t xml:space="preserve">EUR
</t>
    </r>
    <r>
      <rPr>
        <sz val="7"/>
        <rFont val="Arial"/>
        <family val="2"/>
      </rPr>
      <t>(Der Betrag ist Netto, d. h. ohne Mwst. zu melden)</t>
    </r>
  </si>
  <si>
    <t>SyF-/ LFB-Code</t>
  </si>
  <si>
    <t>Name</t>
  </si>
  <si>
    <t>Telefon</t>
  </si>
  <si>
    <t>Email</t>
  </si>
  <si>
    <t>Andere Personal-
aufwendungen (ohne Beihilfen, ohne Versorgungs-
rücklage)</t>
  </si>
  <si>
    <t>Unterhaltung der Grund-
stücke und Gebäude (ohne Mieten und Energie)</t>
  </si>
  <si>
    <t>Übrige Aufwen-
dungen (z.B. Zahlungen an Studierende, Zinsauf-
wendungen)</t>
  </si>
  <si>
    <t>Andere Personalaufwendungen (ohne Beihilfen, ohne Versorgungsrücklage)</t>
  </si>
  <si>
    <t>Unterhaltung für Grundstücke und Gebäude (ohne Mieten und Energie)</t>
  </si>
  <si>
    <t>Erträge insgesamt
(ohne Träger, 
kalkulatorische Einnahmen, interne Leistungen)</t>
  </si>
  <si>
    <t>Aufwendungen und Investitions-
ausgaben insgesamt (ohne Abschreibungen,
kalkulatorische Kosten, interne Leistungen)</t>
  </si>
  <si>
    <r>
      <t xml:space="preserve">Erträge insgesamt (ohne Träger, kalkulatorische Einnahmen, interne Leistungen)   </t>
    </r>
    <r>
      <rPr>
        <sz val="8"/>
        <rFont val="Arial"/>
        <family val="2"/>
      </rPr>
      <t>Summe Lfd. Nr. 01 bis 09</t>
    </r>
  </si>
  <si>
    <r>
      <t xml:space="preserve">Hochschulfinanzstatistik - Jahreserhebung
</t>
    </r>
    <r>
      <rPr>
        <b/>
        <sz val="14"/>
        <rFont val="Arial"/>
        <family val="2"/>
      </rPr>
      <t xml:space="preserve">Fragebogen für Hochschulen mit kaufmännischem Rechnungswesen
</t>
    </r>
    <r>
      <rPr>
        <b/>
        <sz val="10"/>
        <rFont val="Arial"/>
        <family val="2"/>
      </rPr>
      <t>Blatt 1: Aufwendungen und Investitionsausgaben in EUR nach Arten und in fachlicher Gliederung</t>
    </r>
  </si>
  <si>
    <r>
      <t xml:space="preserve">Hochschulfinanzstatistik - Jahreserhebung
</t>
    </r>
    <r>
      <rPr>
        <b/>
        <sz val="14"/>
        <rFont val="Arial"/>
        <family val="2"/>
      </rPr>
      <t xml:space="preserve">Fragebogen für Hochschulen mit kaufmännischem Rechnungswesen
</t>
    </r>
    <r>
      <rPr>
        <b/>
        <sz val="10"/>
        <rFont val="Arial"/>
        <family val="2"/>
      </rPr>
      <t>Blatt 3: Erträge in EUR nach Arten und in fachlicher Gliederung</t>
    </r>
  </si>
  <si>
    <t>15</t>
  </si>
  <si>
    <t>16</t>
  </si>
  <si>
    <t>17</t>
  </si>
  <si>
    <t>18</t>
  </si>
  <si>
    <t>19</t>
  </si>
  <si>
    <t>Art der Aufwendungen bzw. Investitionsausgaben</t>
  </si>
  <si>
    <r>
      <t xml:space="preserve">Hochschulfinanzstatistik - Jahreserhebung
</t>
    </r>
    <r>
      <rPr>
        <b/>
        <sz val="14"/>
        <rFont val="Arial"/>
        <family val="2"/>
      </rPr>
      <t xml:space="preserve">Fragebogen für Hochschulen mit kaufmännischem Rechnungswesen
</t>
    </r>
    <r>
      <rPr>
        <b/>
        <sz val="10"/>
        <rFont val="Arial"/>
        <family val="2"/>
      </rPr>
      <t>Blatt 2: Aufwendungen und Investitionsausgaben in EUR ohne fachliche Gliederung</t>
    </r>
  </si>
  <si>
    <r>
      <t xml:space="preserve">Hochschulfinanzstatistik - Jahreserhebung
</t>
    </r>
    <r>
      <rPr>
        <b/>
        <sz val="14"/>
        <rFont val="Arial"/>
        <family val="2"/>
      </rPr>
      <t xml:space="preserve">Fragebogen für Hochschulen mit kaufmännischem Rechnungswesen
</t>
    </r>
    <r>
      <rPr>
        <b/>
        <sz val="10"/>
        <rFont val="Arial"/>
        <family val="2"/>
      </rPr>
      <t>Blatt 4: Erträge in EUR ohne fachliche Gliederung</t>
    </r>
  </si>
  <si>
    <t>Bemerkungen</t>
  </si>
  <si>
    <t>Bitte zurücksenden bis zum</t>
  </si>
  <si>
    <r>
      <t xml:space="preserve">Hochschulfinanzstatistik - Jahreserhebung
</t>
    </r>
    <r>
      <rPr>
        <b/>
        <sz val="14"/>
        <rFont val="Arial"/>
        <family val="2"/>
      </rPr>
      <t xml:space="preserve">Fragebogen für Hochschulen mit kaufmännischem Rechnungswesen
</t>
    </r>
    <r>
      <rPr>
        <b/>
        <sz val="10"/>
        <rFont val="Arial"/>
        <family val="2"/>
      </rPr>
      <t>Blatt 5: Drittmittelzusatzbogen (Beträge in EUR)</t>
    </r>
  </si>
  <si>
    <t>- für die Förderung des wissenschaftlichen Nachwuchses
  (z. B. Doktoranden, Habilitanden)</t>
  </si>
  <si>
    <r>
      <t>- von sonstigen öffentlichen Bereichen für Lehr- und Forschungszwecke
  (z. B. ERP, Lastenausgleichsfonds, Sozialversicherung</t>
    </r>
    <r>
      <rPr>
        <sz val="10"/>
        <color indexed="58"/>
        <rFont val="Arial"/>
        <family val="2"/>
      </rPr>
      <t>, Rundfunk- und
   Fernsehanstalten, Investitionsbanken, Sparkassen, Dt. Bundesbank</t>
    </r>
    <r>
      <rPr>
        <sz val="10"/>
        <rFont val="Arial"/>
        <family val="2"/>
      </rPr>
      <t>)</t>
    </r>
  </si>
  <si>
    <r>
      <t>- von der Europäischen Union</t>
    </r>
    <r>
      <rPr>
        <sz val="10"/>
        <color indexed="58"/>
        <rFont val="Arial"/>
        <family val="2"/>
      </rPr>
      <t xml:space="preserve"> (als Institution)</t>
    </r>
  </si>
  <si>
    <r>
      <t>- von Hochschulfördergesellschaften</t>
    </r>
    <r>
      <rPr>
        <sz val="10"/>
        <color indexed="58"/>
        <rFont val="Arial"/>
        <family val="2"/>
      </rPr>
      <t xml:space="preserve"> aus dem Inland
  (z. B. DAAD, Alumni Clubs)</t>
    </r>
  </si>
  <si>
    <r>
      <t>- von Stiftungen u. dgl.</t>
    </r>
    <r>
      <rPr>
        <sz val="10"/>
        <color indexed="58"/>
        <rFont val="Arial"/>
        <family val="2"/>
      </rPr>
      <t xml:space="preserve"> aus dem Inland, d. h. öffentlich-rechtliche Stiftungen
  (z. B. Bundesstiftungen) sowie privatrechtl. Stiftungen (z. B. VW-Stiftung)</t>
    </r>
  </si>
  <si>
    <t>Verwaltungswissenschaften</t>
  </si>
  <si>
    <r>
      <t>- vom Bund</t>
    </r>
    <r>
      <rPr>
        <sz val="10"/>
        <color indexed="58"/>
        <rFont val="Arial"/>
        <family val="2"/>
      </rPr>
      <t>, d. h. Bundesministerien sowie nachgeordnete Behörden</t>
    </r>
    <r>
      <rPr>
        <sz val="10"/>
        <rFont val="Arial"/>
        <family val="2"/>
      </rPr>
      <t xml:space="preserve">
  (ohne Überlastprogramm, dem Graduierten- und Bundesausbildungs-
   förderungsgesetz sowie für die sonstige Förderung von Studenten)</t>
    </r>
  </si>
  <si>
    <t>Zuführung an eine Versorgungsrücklage (Pensionsfonds für Beamte)</t>
  </si>
  <si>
    <t>- von der Bundesagentur für Arbeit, soweit hieraus Personal mit Lehr- und
  Forschungsaufgaben finanziert wird</t>
  </si>
  <si>
    <t>Erträge aus Zuweisungen und Zuschüssen vom Hochschulträger</t>
  </si>
  <si>
    <t>Ergänzungsfinanzierung für Lehre und Forschung aus Fremdkapiteln</t>
  </si>
  <si>
    <t>Ergänzungsfinanzierung für Lehre und Forschung aus Zentralkapiteln des Wissenschaftsministeriums</t>
  </si>
  <si>
    <t>599</t>
  </si>
  <si>
    <r>
      <t>Zentrale Einrichtungen der Hochschulkliniken
 (nur Humanmedizin)</t>
    </r>
    <r>
      <rPr>
        <u/>
        <vertAlign val="superscript"/>
        <sz val="9"/>
        <rFont val="Arial"/>
        <family val="2"/>
      </rPr>
      <t>*)</t>
    </r>
  </si>
  <si>
    <r>
      <t xml:space="preserve">Drittmittel nach Mittelgebern und Verwendungszweck
</t>
    </r>
    <r>
      <rPr>
        <b/>
        <sz val="10"/>
        <color indexed="56"/>
        <rFont val="Arial"/>
        <family val="2"/>
      </rPr>
      <t>(Unter den lfd. Nr. 01 bis 09, 12 und 13 sind nur Einheiten aus der Bundesrepublik Deutschland auszuweisen.)</t>
    </r>
  </si>
  <si>
    <r>
      <t xml:space="preserve">- von der gewerblichen Wirtschaft und sonstigen Bereichen für Lehr- und
  Forschungszwecke (ohne Einnahmen für Materialprüfungen u. dgl., aus
  Veröffentlichungen, Gebühren, aus wirtschaftlicher Tätigkeit und aus 
  Vermögensveräußerungen)
   </t>
    </r>
    <r>
      <rPr>
        <sz val="8"/>
        <color indexed="58"/>
        <rFont val="Arial"/>
        <family val="2"/>
      </rPr>
      <t xml:space="preserve">dazu zählen u. a.:
    </t>
    </r>
    <r>
      <rPr>
        <sz val="8"/>
        <color indexed="58"/>
        <rFont val="Wingdings 2"/>
        <family val="1"/>
        <charset val="2"/>
      </rPr>
      <t></t>
    </r>
    <r>
      <rPr>
        <sz val="8"/>
        <color indexed="58"/>
        <rFont val="Arial"/>
        <family val="2"/>
      </rPr>
      <t xml:space="preserve"> Kirchen
    </t>
    </r>
    <r>
      <rPr>
        <sz val="8"/>
        <color indexed="58"/>
        <rFont val="Wingdings 2"/>
        <family val="1"/>
        <charset val="2"/>
      </rPr>
      <t></t>
    </r>
    <r>
      <rPr>
        <sz val="8"/>
        <color indexed="58"/>
        <rFont val="Arial"/>
        <family val="2"/>
      </rPr>
      <t xml:space="preserve"> nationale öffentliche sowie private Unternehmen, 
    </t>
    </r>
    <r>
      <rPr>
        <sz val="8"/>
        <color indexed="58"/>
        <rFont val="Wingdings 2"/>
        <family val="1"/>
        <charset val="2"/>
      </rPr>
      <t></t>
    </r>
    <r>
      <rPr>
        <sz val="8"/>
        <color indexed="58"/>
        <rFont val="Arial"/>
        <family val="2"/>
      </rPr>
      <t xml:space="preserve"> Vereine wie z. B. Deutsches Zentrum für Luft- und Raumfahrt e. V.
    </t>
    </r>
    <r>
      <rPr>
        <sz val="8"/>
        <color indexed="58"/>
        <rFont val="Wingdings 2"/>
        <family val="1"/>
        <charset val="2"/>
      </rPr>
      <t></t>
    </r>
    <r>
      <rPr>
        <sz val="8"/>
        <color indexed="58"/>
        <rFont val="Arial"/>
        <family val="2"/>
      </rPr>
      <t xml:space="preserve"> Gesellschaften wie z. B. Helmholtz-Gesellschaft
    </t>
    </r>
    <r>
      <rPr>
        <sz val="8"/>
        <color indexed="58"/>
        <rFont val="Wingdings 2"/>
        <family val="1"/>
        <charset val="2"/>
      </rPr>
      <t></t>
    </r>
    <r>
      <rPr>
        <sz val="8"/>
        <color indexed="58"/>
        <rFont val="Arial"/>
        <family val="2"/>
      </rPr>
      <t xml:space="preserve"> Spenden von Privatpersonen
    </t>
    </r>
    <r>
      <rPr>
        <sz val="8"/>
        <color indexed="58"/>
        <rFont val="Wingdings 2"/>
        <family val="1"/>
        <charset val="2"/>
      </rPr>
      <t></t>
    </r>
    <r>
      <rPr>
        <sz val="8"/>
        <color indexed="58"/>
        <rFont val="Arial"/>
        <family val="2"/>
      </rPr>
      <t xml:space="preserve"> Institute der Leibnitz-Gemeinschaft
    </t>
    </r>
    <r>
      <rPr>
        <sz val="8"/>
        <color indexed="58"/>
        <rFont val="Wingdings 2"/>
        <family val="1"/>
        <charset val="2"/>
      </rPr>
      <t></t>
    </r>
    <r>
      <rPr>
        <sz val="8"/>
        <color indexed="58"/>
        <rFont val="Arial"/>
        <family val="2"/>
      </rPr>
      <t xml:space="preserve"> alle Einheiten aus dem Ausland ausserhalb der Lfd. Nr. 10 und 11)</t>
    </r>
  </si>
  <si>
    <r>
      <t xml:space="preserve">Drittmittel Insgesamt
</t>
    </r>
    <r>
      <rPr>
        <sz val="8"/>
        <rFont val="Arial"/>
        <family val="2"/>
      </rPr>
      <t>Summe Lfd. Nr. 01 bis 14</t>
    </r>
  </si>
  <si>
    <t>Vergleich der Unterposition</t>
  </si>
  <si>
    <t>Summenkontrolle der Drittmittel nach Verwendungszweck und Mittelgebern</t>
  </si>
  <si>
    <t>Vergleich der ILV</t>
  </si>
  <si>
    <t>Geisteswissenschaften</t>
  </si>
  <si>
    <t>Geisteswissenschaften allgemein</t>
  </si>
  <si>
    <t>195</t>
  </si>
  <si>
    <t>315</t>
  </si>
  <si>
    <t>320</t>
  </si>
  <si>
    <t>Agrar-, Forst- und Ernährungswissenschaften, Veterinärmedizin</t>
  </si>
  <si>
    <t>765</t>
  </si>
  <si>
    <t>770</t>
  </si>
  <si>
    <t>Materialwissenschaft und Werkstofftechnik (neuer Lehr- und Forschungsbereich ab 2015)</t>
  </si>
  <si>
    <t>Weitergeleitete Drittmittel, Zuweisungen und Zuschüsse, Aufwendungen für Forschungsaufträge</t>
  </si>
  <si>
    <t>Rückfragen wenden dürfen.</t>
  </si>
  <si>
    <t>Elektro- und Informationstechnik</t>
  </si>
  <si>
    <r>
      <t>nachrichtlich:</t>
    </r>
    <r>
      <rPr>
        <b/>
        <sz val="10"/>
        <rFont val="Arial"/>
        <family val="2"/>
      </rPr>
      <t xml:space="preserve">     Abschreibungen, Versorgungsrücklage und 
                        Weitergeleitete Drittmittel, Zuweisungen und Zuschüsse</t>
    </r>
  </si>
  <si>
    <r>
      <t xml:space="preserve">Aufwendungen und Investitionsausgaben insgesamt (ohne Abschreibungen,
kalkulatorische Kosten, interne Leistungen)
</t>
    </r>
    <r>
      <rPr>
        <sz val="8"/>
        <rFont val="Arial"/>
        <family val="2"/>
      </rPr>
      <t>Summe Lfd. Nr. 01 bis 15</t>
    </r>
  </si>
  <si>
    <t>- Nur zum internen Gebrauch -</t>
  </si>
  <si>
    <t>Grund-finanzierung Bund</t>
  </si>
  <si>
    <t>Grundfinanzierung Bund</t>
  </si>
  <si>
    <t>67</t>
  </si>
  <si>
    <r>
      <t xml:space="preserve">Erträge aus Zuweisungen und Zuschüsse vom Hochschulträger insgesamt
</t>
    </r>
    <r>
      <rPr>
        <sz val="8"/>
        <rFont val="Arial"/>
        <family val="2"/>
      </rPr>
      <t>Summe Lfd. Nr. 12 bis 19</t>
    </r>
  </si>
  <si>
    <t>• Einzelförderung (inkl. Programmpauschale aus dem Hochschulpakt)</t>
  </si>
  <si>
    <r>
      <t>• Koordinierte Programme( inkl. Programmpauschale aus dem Hochschulpakt)</t>
    </r>
    <r>
      <rPr>
        <i/>
        <sz val="9"/>
        <rFont val="Arial"/>
        <family val="2"/>
      </rPr>
      <t xml:space="preserve"> </t>
    </r>
  </si>
  <si>
    <t>• Exzellenzstrategie ( inkl. Programmpauschale gem. Verwaltungsvereinbarung)</t>
  </si>
  <si>
    <t>• Weitere und Sonstige Fördermaßnahmen</t>
  </si>
  <si>
    <t>641a</t>
  </si>
  <si>
    <t>641b</t>
  </si>
  <si>
    <t>641c</t>
  </si>
  <si>
    <t>641d</t>
  </si>
  <si>
    <t>325</t>
  </si>
  <si>
    <t>197</t>
  </si>
  <si>
    <t>Satzart1</t>
  </si>
  <si>
    <r>
      <t>- von Ländern für Lehr- und Forschungszwecke (</t>
    </r>
    <r>
      <rPr>
        <sz val="10"/>
        <color indexed="58"/>
        <rFont val="Arial"/>
        <family val="2"/>
      </rPr>
      <t xml:space="preserve">d. h. Landesministerien von 
  </t>
    </r>
    <r>
      <rPr>
        <u/>
        <sz val="10"/>
        <color indexed="58"/>
        <rFont val="Arial"/>
        <family val="2"/>
      </rPr>
      <t>anderen</t>
    </r>
    <r>
      <rPr>
        <sz val="10"/>
        <color indexed="58"/>
        <rFont val="Arial"/>
        <family val="2"/>
      </rPr>
      <t xml:space="preserve"> Bundesländern und deren nachgeordneten Behörden)
 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(Nicht berücksichtigt werden hier Mittel, wenn das eigene Bundesland bzw. 
  eines der Landesministerien Träger der Hochschule ist. Diese werden im 
  SyF-Code-Bereich 66 veranschlagt.)</t>
    </r>
  </si>
  <si>
    <t>Informations- und Bibliothekswissenschaften</t>
  </si>
  <si>
    <t>Sonstige Sprach- und Kulturwissenschaften</t>
  </si>
  <si>
    <t>Islamische Studien/Islamische Theologie</t>
  </si>
  <si>
    <t>Medienwissenschaft</t>
  </si>
  <si>
    <t>Politikwissenschaft</t>
  </si>
  <si>
    <t>Sozialwissenschaften/Soziologie</t>
  </si>
  <si>
    <t>Kommunikationswissenschaft/Publizistik</t>
  </si>
  <si>
    <t>Gesundheitswissenschaften</t>
  </si>
  <si>
    <t xml:space="preserve">Sozialwissenschaften/Soziologie </t>
  </si>
  <si>
    <t>für Lehre und Forschung
(für Drittmittel außerhalb den SyF-Codes 822, 823 und 824)</t>
  </si>
  <si>
    <t>Fragebogen für die Hochschulfinanzstatistik 2024
- kaufmännisches Rechnungswesen -</t>
  </si>
  <si>
    <t>02a</t>
  </si>
  <si>
    <t>513a</t>
  </si>
  <si>
    <t>04a</t>
  </si>
  <si>
    <t>521a</t>
  </si>
  <si>
    <t>522a</t>
  </si>
  <si>
    <t>530a</t>
  </si>
  <si>
    <t>05a</t>
  </si>
  <si>
    <t>06a</t>
  </si>
  <si>
    <t>12a</t>
  </si>
  <si>
    <t>561a</t>
  </si>
  <si>
    <r>
      <t xml:space="preserve">darunter von der Hochschule aus dem eigenen Haushalt geleistet
</t>
    </r>
    <r>
      <rPr>
        <sz val="10"/>
        <color rgb="FFFF0000"/>
        <rFont val="Arial"/>
        <family val="2"/>
      </rPr>
      <t>Nur von ausgegliederten Hochschulen auszufüllen!!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</si>
</sst>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#"/>
    <numFmt numFmtId="166" formatCode="0#"/>
    <numFmt numFmtId="167" formatCode="00###"/>
    <numFmt numFmtId="168" formatCode="###\ ###\ ##0"/>
    <numFmt numFmtId="169" formatCode="#\ ###\ ###"/>
    <numFmt numFmtId="170" formatCode="#\ ###\ ##0"/>
    <numFmt numFmtId="171" formatCode="[$-407]d\.\ mmmm\ yyyy;@"/>
  </numFmts>
  <fonts count="5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sz val="11"/>
      <name val="Arial"/>
      <family val="2"/>
    </font>
    <font>
      <u/>
      <sz val="10"/>
      <name val="Arial"/>
      <family val="2"/>
    </font>
    <font>
      <u/>
      <sz val="10"/>
      <color indexed="6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sz val="18"/>
      <name val="Arial"/>
      <family val="2"/>
    </font>
    <font>
      <sz val="10"/>
      <color indexed="43"/>
      <name val="Arial"/>
      <family val="2"/>
    </font>
    <font>
      <u/>
      <sz val="10"/>
      <color indexed="12"/>
      <name val="Arial MT"/>
    </font>
    <font>
      <b/>
      <sz val="10"/>
      <color indexed="56"/>
      <name val="Arial"/>
      <family val="2"/>
    </font>
    <font>
      <sz val="10"/>
      <color indexed="58"/>
      <name val="Arial"/>
      <family val="2"/>
    </font>
    <font>
      <u/>
      <sz val="10"/>
      <color indexed="58"/>
      <name val="Arial"/>
      <family val="2"/>
    </font>
    <font>
      <sz val="8"/>
      <color indexed="58"/>
      <name val="Arial"/>
      <family val="2"/>
    </font>
    <font>
      <sz val="8"/>
      <color indexed="58"/>
      <name val="Wingdings 2"/>
      <family val="1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u/>
      <vertAlign val="superscript"/>
      <sz val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sz val="14"/>
      <color indexed="48"/>
      <name val="Arial"/>
      <family val="2"/>
    </font>
    <font>
      <sz val="14"/>
      <color indexed="9"/>
      <name val="Arial"/>
      <family val="2"/>
    </font>
    <font>
      <sz val="8"/>
      <color indexed="9"/>
      <name val="Arial"/>
      <family val="2"/>
    </font>
    <font>
      <b/>
      <sz val="20"/>
      <color rgb="FFFF0000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5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20" borderId="1" applyNumberFormat="0" applyAlignment="0" applyProtection="0"/>
    <xf numFmtId="0" fontId="32" fillId="20" borderId="2" applyNumberFormat="0" applyAlignment="0" applyProtection="0"/>
    <xf numFmtId="0" fontId="33" fillId="7" borderId="2" applyNumberFormat="0" applyAlignment="0" applyProtection="0"/>
    <xf numFmtId="0" fontId="34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7" fillId="21" borderId="0" applyNumberFormat="0" applyBorder="0" applyAlignment="0" applyProtection="0"/>
    <xf numFmtId="0" fontId="1" fillId="22" borderId="4" applyNumberFormat="0" applyFont="0" applyAlignment="0" applyProtection="0"/>
    <xf numFmtId="0" fontId="38" fillId="3" borderId="0" applyNumberFormat="0" applyBorder="0" applyAlignment="0" applyProtection="0"/>
    <xf numFmtId="164" fontId="4" fillId="0" borderId="0"/>
    <xf numFmtId="164" fontId="4" fillId="0" borderId="0"/>
    <xf numFmtId="0" fontId="39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2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5" fillId="23" borderId="9" applyNumberFormat="0" applyAlignment="0" applyProtection="0"/>
  </cellStyleXfs>
  <cellXfs count="325">
    <xf numFmtId="0" fontId="0" fillId="0" borderId="0" xfId="0"/>
    <xf numFmtId="164" fontId="3" fillId="24" borderId="10" xfId="0" applyNumberFormat="1" applyFont="1" applyFill="1" applyBorder="1" applyProtection="1"/>
    <xf numFmtId="164" fontId="3" fillId="24" borderId="11" xfId="0" applyNumberFormat="1" applyFont="1" applyFill="1" applyBorder="1" applyProtection="1"/>
    <xf numFmtId="164" fontId="3" fillId="24" borderId="11" xfId="0" applyNumberFormat="1" applyFont="1" applyFill="1" applyBorder="1" applyProtection="1">
      <protection hidden="1"/>
    </xf>
    <xf numFmtId="164" fontId="3" fillId="24" borderId="12" xfId="0" applyNumberFormat="1" applyFont="1" applyFill="1" applyBorder="1" applyProtection="1"/>
    <xf numFmtId="0" fontId="3" fillId="24" borderId="0" xfId="0" applyFont="1" applyFill="1" applyBorder="1" applyProtection="1">
      <protection hidden="1"/>
    </xf>
    <xf numFmtId="164" fontId="3" fillId="24" borderId="0" xfId="0" applyNumberFormat="1" applyFont="1" applyFill="1" applyBorder="1" applyProtection="1">
      <protection hidden="1"/>
    </xf>
    <xf numFmtId="164" fontId="3" fillId="24" borderId="12" xfId="0" applyNumberFormat="1" applyFont="1" applyFill="1" applyBorder="1" applyProtection="1">
      <protection hidden="1"/>
    </xf>
    <xf numFmtId="164" fontId="3" fillId="24" borderId="0" xfId="0" applyNumberFormat="1" applyFont="1" applyFill="1" applyBorder="1" applyProtection="1"/>
    <xf numFmtId="0" fontId="5" fillId="24" borderId="0" xfId="0" applyFont="1" applyFill="1" applyBorder="1" applyProtection="1">
      <protection hidden="1"/>
    </xf>
    <xf numFmtId="164" fontId="5" fillId="24" borderId="0" xfId="0" applyNumberFormat="1" applyFont="1" applyFill="1" applyBorder="1" applyProtection="1">
      <protection hidden="1"/>
    </xf>
    <xf numFmtId="164" fontId="5" fillId="24" borderId="0" xfId="0" applyNumberFormat="1" applyFont="1" applyFill="1" applyBorder="1" applyProtection="1"/>
    <xf numFmtId="164" fontId="3" fillId="24" borderId="11" xfId="36" applyNumberFormat="1" applyFont="1" applyFill="1" applyBorder="1" applyAlignment="1" applyProtection="1">
      <alignment horizontal="left"/>
    </xf>
    <xf numFmtId="164" fontId="3" fillId="24" borderId="0" xfId="36" applyNumberFormat="1" applyFont="1" applyFill="1" applyBorder="1" applyAlignment="1" applyProtection="1">
      <alignment horizontal="center"/>
      <protection hidden="1"/>
    </xf>
    <xf numFmtId="164" fontId="3" fillId="24" borderId="0" xfId="0" applyNumberFormat="1" applyFont="1" applyFill="1" applyBorder="1" applyAlignment="1" applyProtection="1">
      <alignment horizontal="left"/>
      <protection hidden="1"/>
    </xf>
    <xf numFmtId="164" fontId="3" fillId="24" borderId="0" xfId="36" applyNumberFormat="1" applyFont="1" applyFill="1" applyBorder="1" applyAlignment="1" applyProtection="1">
      <alignment horizontal="left"/>
    </xf>
    <xf numFmtId="164" fontId="6" fillId="24" borderId="0" xfId="0" applyNumberFormat="1" applyFont="1" applyFill="1" applyBorder="1" applyAlignment="1" applyProtection="1">
      <alignment horizontal="left"/>
      <protection hidden="1"/>
    </xf>
    <xf numFmtId="164" fontId="3" fillId="24" borderId="0" xfId="36" applyNumberFormat="1" applyFont="1" applyFill="1" applyBorder="1" applyAlignment="1" applyProtection="1">
      <alignment horizontal="left"/>
      <protection hidden="1"/>
    </xf>
    <xf numFmtId="164" fontId="3" fillId="24" borderId="0" xfId="36" applyNumberFormat="1" applyFont="1" applyFill="1" applyBorder="1" applyProtection="1">
      <protection hidden="1"/>
    </xf>
    <xf numFmtId="164" fontId="3" fillId="24" borderId="0" xfId="36" applyNumberFormat="1" applyFont="1" applyFill="1" applyBorder="1"/>
    <xf numFmtId="164" fontId="3" fillId="24" borderId="13" xfId="0" applyNumberFormat="1" applyFont="1" applyFill="1" applyBorder="1" applyAlignment="1" applyProtection="1">
      <alignment horizontal="left"/>
      <protection hidden="1"/>
    </xf>
    <xf numFmtId="0" fontId="7" fillId="24" borderId="0" xfId="0" applyFont="1" applyFill="1" applyBorder="1" applyProtection="1">
      <protection hidden="1"/>
    </xf>
    <xf numFmtId="165" fontId="3" fillId="0" borderId="14" xfId="0" applyNumberFormat="1" applyFont="1" applyFill="1" applyBorder="1" applyAlignment="1" applyProtection="1">
      <alignment horizontal="left"/>
      <protection locked="0"/>
    </xf>
    <xf numFmtId="164" fontId="3" fillId="0" borderId="14" xfId="36" applyNumberFormat="1" applyFont="1" applyFill="1" applyBorder="1" applyAlignment="1" applyProtection="1">
      <alignment horizontal="left"/>
      <protection locked="0"/>
    </xf>
    <xf numFmtId="0" fontId="0" fillId="24" borderId="15" xfId="0" applyFill="1" applyBorder="1"/>
    <xf numFmtId="0" fontId="0" fillId="24" borderId="16" xfId="0" applyFill="1" applyBorder="1"/>
    <xf numFmtId="0" fontId="0" fillId="24" borderId="12" xfId="0" applyFill="1" applyBorder="1"/>
    <xf numFmtId="0" fontId="0" fillId="24" borderId="0" xfId="0" applyFill="1" applyBorder="1"/>
    <xf numFmtId="0" fontId="0" fillId="24" borderId="17" xfId="0" applyFill="1" applyBorder="1"/>
    <xf numFmtId="0" fontId="0" fillId="24" borderId="18" xfId="0" applyFill="1" applyBorder="1"/>
    <xf numFmtId="0" fontId="0" fillId="24" borderId="19" xfId="0" applyFill="1" applyBorder="1"/>
    <xf numFmtId="164" fontId="10" fillId="24" borderId="0" xfId="0" applyNumberFormat="1" applyFont="1" applyFill="1" applyBorder="1" applyAlignment="1" applyProtection="1">
      <alignment horizontal="left"/>
    </xf>
    <xf numFmtId="164" fontId="10" fillId="24" borderId="0" xfId="0" applyNumberFormat="1" applyFont="1" applyFill="1" applyBorder="1" applyAlignment="1" applyProtection="1">
      <alignment wrapText="1"/>
    </xf>
    <xf numFmtId="0" fontId="3" fillId="24" borderId="0" xfId="0" applyFont="1" applyFill="1" applyBorder="1" applyProtection="1"/>
    <xf numFmtId="164" fontId="11" fillId="24" borderId="0" xfId="0" applyNumberFormat="1" applyFont="1" applyFill="1" applyBorder="1" applyProtection="1"/>
    <xf numFmtId="0" fontId="11" fillId="24" borderId="0" xfId="0" applyFont="1" applyFill="1" applyBorder="1" applyProtection="1"/>
    <xf numFmtId="164" fontId="11" fillId="24" borderId="0" xfId="0" applyNumberFormat="1" applyFont="1" applyFill="1" applyBorder="1" applyAlignment="1" applyProtection="1">
      <alignment horizontal="left"/>
    </xf>
    <xf numFmtId="164" fontId="10" fillId="24" borderId="0" xfId="0" applyNumberFormat="1" applyFont="1" applyFill="1" applyBorder="1" applyProtection="1"/>
    <xf numFmtId="0" fontId="3" fillId="0" borderId="0" xfId="0" applyFont="1"/>
    <xf numFmtId="164" fontId="3" fillId="24" borderId="0" xfId="0" applyNumberFormat="1" applyFont="1" applyFill="1" applyBorder="1" applyAlignment="1" applyProtection="1">
      <alignment wrapText="1"/>
    </xf>
    <xf numFmtId="0" fontId="0" fillId="24" borderId="0" xfId="0" applyFill="1" applyBorder="1" applyAlignment="1">
      <alignment vertical="top"/>
    </xf>
    <xf numFmtId="164" fontId="3" fillId="24" borderId="11" xfId="0" applyNumberFormat="1" applyFont="1" applyFill="1" applyBorder="1" applyAlignment="1" applyProtection="1">
      <alignment wrapText="1"/>
    </xf>
    <xf numFmtId="164" fontId="3" fillId="24" borderId="19" xfId="0" applyNumberFormat="1" applyFont="1" applyFill="1" applyBorder="1" applyAlignment="1" applyProtection="1">
      <alignment horizontal="left" wrapText="1"/>
    </xf>
    <xf numFmtId="164" fontId="3" fillId="24" borderId="0" xfId="0" applyNumberFormat="1" applyFont="1" applyFill="1" applyBorder="1" applyAlignment="1" applyProtection="1">
      <alignment horizontal="left" vertical="top" wrapText="1"/>
    </xf>
    <xf numFmtId="0" fontId="3" fillId="24" borderId="16" xfId="0" applyFont="1" applyFill="1" applyBorder="1" applyProtection="1"/>
    <xf numFmtId="164" fontId="11" fillId="24" borderId="14" xfId="0" applyNumberFormat="1" applyFont="1" applyFill="1" applyBorder="1" applyAlignment="1" applyProtection="1">
      <alignment horizontal="center" vertical="center" wrapText="1"/>
    </xf>
    <xf numFmtId="164" fontId="11" fillId="24" borderId="0" xfId="0" applyNumberFormat="1" applyFont="1" applyFill="1" applyBorder="1" applyAlignment="1" applyProtection="1">
      <alignment horizontal="right"/>
    </xf>
    <xf numFmtId="164" fontId="11" fillId="24" borderId="20" xfId="0" applyNumberFormat="1" applyFont="1" applyFill="1" applyBorder="1" applyAlignment="1" applyProtection="1">
      <alignment vertical="center" wrapText="1"/>
    </xf>
    <xf numFmtId="164" fontId="11" fillId="24" borderId="21" xfId="0" applyNumberFormat="1" applyFont="1" applyFill="1" applyBorder="1" applyAlignment="1" applyProtection="1">
      <alignment horizontal="centerContinuous"/>
    </xf>
    <xf numFmtId="164" fontId="11" fillId="24" borderId="22" xfId="0" applyNumberFormat="1" applyFont="1" applyFill="1" applyBorder="1" applyProtection="1"/>
    <xf numFmtId="164" fontId="11" fillId="24" borderId="23" xfId="0" applyNumberFormat="1" applyFont="1" applyFill="1" applyBorder="1" applyAlignment="1" applyProtection="1">
      <alignment horizontal="centerContinuous"/>
    </xf>
    <xf numFmtId="164" fontId="11" fillId="24" borderId="23" xfId="0" quotePrefix="1" applyNumberFormat="1" applyFont="1" applyFill="1" applyBorder="1" applyAlignment="1" applyProtection="1">
      <alignment horizontal="centerContinuous"/>
    </xf>
    <xf numFmtId="164" fontId="11" fillId="24" borderId="14" xfId="0" applyNumberFormat="1" applyFont="1" applyFill="1" applyBorder="1" applyAlignment="1" applyProtection="1">
      <alignment horizontal="centerContinuous"/>
    </xf>
    <xf numFmtId="164" fontId="11" fillId="24" borderId="24" xfId="0" applyNumberFormat="1" applyFont="1" applyFill="1" applyBorder="1" applyAlignment="1" applyProtection="1">
      <alignment horizontal="centerContinuous"/>
    </xf>
    <xf numFmtId="0" fontId="3" fillId="24" borderId="24" xfId="0" applyFont="1" applyFill="1" applyBorder="1" applyAlignment="1" applyProtection="1">
      <alignment horizontal="center" vertical="center" wrapText="1"/>
    </xf>
    <xf numFmtId="164" fontId="11" fillId="24" borderId="22" xfId="0" applyNumberFormat="1" applyFont="1" applyFill="1" applyBorder="1" applyAlignment="1" applyProtection="1">
      <alignment horizontal="left"/>
    </xf>
    <xf numFmtId="164" fontId="17" fillId="24" borderId="24" xfId="0" applyNumberFormat="1" applyFont="1" applyFill="1" applyBorder="1" applyAlignment="1" applyProtection="1">
      <alignment horizontal="centerContinuous" vertical="center"/>
    </xf>
    <xf numFmtId="164" fontId="11" fillId="24" borderId="23" xfId="0" applyNumberFormat="1" applyFont="1" applyFill="1" applyBorder="1" applyAlignment="1" applyProtection="1">
      <alignment horizontal="centerContinuous" vertical="center"/>
    </xf>
    <xf numFmtId="165" fontId="11" fillId="24" borderId="14" xfId="0" applyNumberFormat="1" applyFont="1" applyFill="1" applyBorder="1" applyAlignment="1" applyProtection="1">
      <alignment horizontal="left" wrapText="1"/>
    </xf>
    <xf numFmtId="166" fontId="11" fillId="24" borderId="25" xfId="0" applyNumberFormat="1" applyFont="1" applyFill="1" applyBorder="1" applyAlignment="1" applyProtection="1">
      <alignment horizontal="left" wrapText="1"/>
    </xf>
    <xf numFmtId="164" fontId="18" fillId="24" borderId="0" xfId="0" applyNumberFormat="1" applyFont="1" applyFill="1" applyBorder="1" applyProtection="1"/>
    <xf numFmtId="0" fontId="18" fillId="24" borderId="0" xfId="0" applyFont="1" applyFill="1" applyBorder="1" applyProtection="1"/>
    <xf numFmtId="164" fontId="18" fillId="24" borderId="0" xfId="0" applyNumberFormat="1" applyFont="1" applyFill="1" applyBorder="1" applyAlignment="1" applyProtection="1">
      <alignment horizontal="left"/>
    </xf>
    <xf numFmtId="164" fontId="18" fillId="24" borderId="0" xfId="0" applyNumberFormat="1" applyFont="1" applyFill="1" applyBorder="1" applyAlignment="1" applyProtection="1">
      <alignment horizontal="right"/>
    </xf>
    <xf numFmtId="164" fontId="10" fillId="24" borderId="0" xfId="36" applyNumberFormat="1" applyFont="1" applyFill="1" applyBorder="1" applyAlignment="1" applyProtection="1">
      <alignment wrapText="1"/>
    </xf>
    <xf numFmtId="164" fontId="10" fillId="24" borderId="0" xfId="36" applyNumberFormat="1" applyFont="1" applyFill="1" applyBorder="1" applyProtection="1"/>
    <xf numFmtId="164" fontId="19" fillId="24" borderId="16" xfId="36" applyNumberFormat="1" applyFont="1" applyFill="1" applyBorder="1" applyAlignment="1" applyProtection="1">
      <alignment horizontal="left"/>
    </xf>
    <xf numFmtId="164" fontId="12" fillId="24" borderId="26" xfId="36" applyNumberFormat="1" applyFont="1" applyFill="1" applyBorder="1" applyProtection="1"/>
    <xf numFmtId="164" fontId="12" fillId="24" borderId="26" xfId="36" applyNumberFormat="1" applyFont="1" applyFill="1" applyBorder="1" applyAlignment="1" applyProtection="1">
      <alignment wrapText="1"/>
    </xf>
    <xf numFmtId="164" fontId="12" fillId="24" borderId="0" xfId="36" applyNumberFormat="1" applyFont="1" applyFill="1" applyBorder="1" applyProtection="1"/>
    <xf numFmtId="0" fontId="11" fillId="0" borderId="0" xfId="0" applyFont="1" applyBorder="1" applyProtection="1"/>
    <xf numFmtId="164" fontId="11" fillId="24" borderId="16" xfId="0" applyNumberFormat="1" applyFont="1" applyFill="1" applyBorder="1" applyProtection="1"/>
    <xf numFmtId="0" fontId="11" fillId="0" borderId="0" xfId="0" applyFont="1"/>
    <xf numFmtId="168" fontId="11" fillId="0" borderId="14" xfId="0" applyNumberFormat="1" applyFont="1" applyFill="1" applyBorder="1" applyAlignment="1" applyProtection="1">
      <alignment horizontal="right" wrapText="1"/>
      <protection locked="0"/>
    </xf>
    <xf numFmtId="168" fontId="17" fillId="24" borderId="14" xfId="0" applyNumberFormat="1" applyFont="1" applyFill="1" applyBorder="1" applyAlignment="1" applyProtection="1">
      <alignment horizontal="right" wrapText="1"/>
    </xf>
    <xf numFmtId="164" fontId="11" fillId="24" borderId="22" xfId="0" applyNumberFormat="1" applyFont="1" applyFill="1" applyBorder="1" applyAlignment="1" applyProtection="1">
      <alignment horizontal="right"/>
    </xf>
    <xf numFmtId="164" fontId="17" fillId="24" borderId="0" xfId="0" applyNumberFormat="1" applyFont="1" applyFill="1" applyBorder="1" applyAlignment="1" applyProtection="1">
      <alignment horizontal="right"/>
    </xf>
    <xf numFmtId="164" fontId="11" fillId="24" borderId="16" xfId="0" applyNumberFormat="1" applyFont="1" applyFill="1" applyBorder="1" applyAlignment="1" applyProtection="1">
      <alignment horizontal="right"/>
    </xf>
    <xf numFmtId="168" fontId="17" fillId="24" borderId="14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vertical="center"/>
    </xf>
    <xf numFmtId="0" fontId="11" fillId="24" borderId="22" xfId="0" applyFont="1" applyFill="1" applyBorder="1" applyAlignment="1" applyProtection="1">
      <alignment horizontal="left"/>
    </xf>
    <xf numFmtId="0" fontId="11" fillId="24" borderId="0" xfId="0" applyFont="1" applyFill="1" applyBorder="1" applyAlignment="1" applyProtection="1">
      <alignment horizontal="left"/>
    </xf>
    <xf numFmtId="0" fontId="17" fillId="24" borderId="0" xfId="0" applyFont="1" applyFill="1" applyBorder="1" applyAlignment="1" applyProtection="1">
      <alignment horizontal="left"/>
    </xf>
    <xf numFmtId="0" fontId="11" fillId="24" borderId="16" xfId="0" applyFont="1" applyFill="1" applyBorder="1" applyAlignment="1" applyProtection="1">
      <alignment horizontal="left"/>
    </xf>
    <xf numFmtId="0" fontId="11" fillId="0" borderId="0" xfId="0" applyFont="1" applyAlignment="1">
      <alignment horizontal="left"/>
    </xf>
    <xf numFmtId="168" fontId="17" fillId="24" borderId="24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wrapText="1"/>
    </xf>
    <xf numFmtId="0" fontId="11" fillId="0" borderId="16" xfId="0" applyFont="1" applyBorder="1" applyProtection="1"/>
    <xf numFmtId="0" fontId="15" fillId="0" borderId="27" xfId="0" applyFont="1" applyBorder="1" applyAlignment="1" applyProtection="1">
      <alignment horizontal="left" vertical="center" wrapText="1"/>
    </xf>
    <xf numFmtId="0" fontId="15" fillId="0" borderId="27" xfId="0" applyFont="1" applyBorder="1" applyProtection="1"/>
    <xf numFmtId="0" fontId="15" fillId="0" borderId="25" xfId="0" applyFont="1" applyBorder="1" applyProtection="1"/>
    <xf numFmtId="0" fontId="15" fillId="0" borderId="27" xfId="0" applyFont="1" applyBorder="1"/>
    <xf numFmtId="164" fontId="3" fillId="24" borderId="0" xfId="36" applyNumberFormat="1" applyFont="1" applyFill="1" applyBorder="1" applyAlignment="1" applyProtection="1">
      <alignment wrapText="1"/>
    </xf>
    <xf numFmtId="164" fontId="11" fillId="24" borderId="20" xfId="36" applyNumberFormat="1" applyFont="1" applyFill="1" applyBorder="1" applyProtection="1"/>
    <xf numFmtId="164" fontId="11" fillId="24" borderId="16" xfId="36" applyNumberFormat="1" applyFont="1" applyFill="1" applyBorder="1" applyProtection="1"/>
    <xf numFmtId="164" fontId="11" fillId="24" borderId="0" xfId="36" applyNumberFormat="1" applyFont="1" applyFill="1" applyBorder="1" applyProtection="1"/>
    <xf numFmtId="164" fontId="11" fillId="24" borderId="22" xfId="36" applyNumberFormat="1" applyFont="1" applyFill="1" applyBorder="1" applyProtection="1"/>
    <xf numFmtId="164" fontId="11" fillId="24" borderId="28" xfId="36" applyNumberFormat="1" applyFont="1" applyFill="1" applyBorder="1" applyProtection="1"/>
    <xf numFmtId="164" fontId="11" fillId="24" borderId="21" xfId="36" applyNumberFormat="1" applyFont="1" applyFill="1" applyBorder="1" applyAlignment="1" applyProtection="1">
      <alignment horizontal="centerContinuous"/>
    </xf>
    <xf numFmtId="164" fontId="17" fillId="24" borderId="28" xfId="36" applyNumberFormat="1" applyFont="1" applyFill="1" applyBorder="1" applyProtection="1"/>
    <xf numFmtId="164" fontId="11" fillId="24" borderId="23" xfId="36" applyNumberFormat="1" applyFont="1" applyFill="1" applyBorder="1" applyAlignment="1" applyProtection="1">
      <alignment horizontal="centerContinuous"/>
    </xf>
    <xf numFmtId="164" fontId="11" fillId="24" borderId="23" xfId="36" quotePrefix="1" applyNumberFormat="1" applyFont="1" applyFill="1" applyBorder="1" applyAlignment="1" applyProtection="1">
      <alignment horizontal="centerContinuous"/>
    </xf>
    <xf numFmtId="164" fontId="11" fillId="24" borderId="14" xfId="36" applyNumberFormat="1" applyFont="1" applyFill="1" applyBorder="1" applyAlignment="1" applyProtection="1">
      <alignment horizontal="centerContinuous"/>
    </xf>
    <xf numFmtId="164" fontId="15" fillId="0" borderId="11" xfId="36" applyNumberFormat="1" applyFont="1" applyBorder="1" applyAlignment="1" applyProtection="1">
      <alignment wrapText="1"/>
    </xf>
    <xf numFmtId="164" fontId="15" fillId="0" borderId="11" xfId="36" applyNumberFormat="1" applyFont="1" applyBorder="1" applyProtection="1"/>
    <xf numFmtId="164" fontId="15" fillId="0" borderId="15" xfId="36" applyNumberFormat="1" applyFont="1" applyBorder="1" applyProtection="1"/>
    <xf numFmtId="164" fontId="15" fillId="0" borderId="18" xfId="36" applyNumberFormat="1" applyFont="1" applyBorder="1" applyAlignment="1" applyProtection="1">
      <alignment vertical="top" wrapText="1"/>
    </xf>
    <xf numFmtId="164" fontId="15" fillId="0" borderId="18" xfId="36" applyNumberFormat="1" applyFont="1" applyBorder="1" applyAlignment="1" applyProtection="1">
      <alignment vertical="top"/>
    </xf>
    <xf numFmtId="166" fontId="11" fillId="24" borderId="25" xfId="0" applyNumberFormat="1" applyFont="1" applyFill="1" applyBorder="1" applyAlignment="1" applyProtection="1">
      <alignment horizontal="left" wrapText="1"/>
      <protection locked="0"/>
    </xf>
    <xf numFmtId="167" fontId="11" fillId="24" borderId="25" xfId="0" applyNumberFormat="1" applyFont="1" applyFill="1" applyBorder="1" applyAlignment="1" applyProtection="1">
      <alignment horizontal="left" wrapText="1"/>
      <protection locked="0"/>
    </xf>
    <xf numFmtId="164" fontId="3" fillId="24" borderId="19" xfId="36" applyNumberFormat="1" applyFont="1" applyFill="1" applyBorder="1" applyAlignment="1" applyProtection="1">
      <alignment wrapText="1"/>
    </xf>
    <xf numFmtId="164" fontId="11" fillId="24" borderId="20" xfId="0" applyNumberFormat="1" applyFont="1" applyFill="1" applyBorder="1" applyAlignment="1" applyProtection="1">
      <alignment horizontal="center" vertical="center" wrapText="1"/>
    </xf>
    <xf numFmtId="164" fontId="11" fillId="24" borderId="21" xfId="36" applyNumberFormat="1" applyFont="1" applyFill="1" applyBorder="1" applyAlignment="1" applyProtection="1">
      <alignment horizontal="centerContinuous" vertical="center"/>
    </xf>
    <xf numFmtId="164" fontId="17" fillId="24" borderId="14" xfId="36" applyNumberFormat="1" applyFont="1" applyFill="1" applyBorder="1" applyAlignment="1" applyProtection="1">
      <alignment horizontal="centerContinuous" vertical="center"/>
    </xf>
    <xf numFmtId="168" fontId="17" fillId="24" borderId="14" xfId="36" applyNumberFormat="1" applyFont="1" applyFill="1" applyBorder="1" applyAlignment="1" applyProtection="1">
      <alignment horizontal="right" vertical="center"/>
    </xf>
    <xf numFmtId="164" fontId="15" fillId="0" borderId="19" xfId="36" applyFont="1" applyBorder="1" applyAlignment="1" applyProtection="1">
      <alignment vertical="top"/>
    </xf>
    <xf numFmtId="164" fontId="3" fillId="24" borderId="25" xfId="0" applyNumberFormat="1" applyFont="1" applyFill="1" applyBorder="1" applyAlignment="1" applyProtection="1">
      <alignment horizontal="center" vertical="center" wrapText="1"/>
    </xf>
    <xf numFmtId="164" fontId="3" fillId="24" borderId="29" xfId="36" applyNumberFormat="1" applyFont="1" applyFill="1" applyBorder="1" applyAlignment="1" applyProtection="1">
      <alignment horizontal="center" vertical="center" wrapText="1"/>
    </xf>
    <xf numFmtId="164" fontId="3" fillId="24" borderId="30" xfId="36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16" xfId="0" applyBorder="1"/>
    <xf numFmtId="164" fontId="3" fillId="24" borderId="14" xfId="36" applyNumberFormat="1" applyFont="1" applyFill="1" applyBorder="1" applyAlignment="1" applyProtection="1">
      <alignment horizontal="center" vertical="center" wrapText="1"/>
    </xf>
    <xf numFmtId="164" fontId="3" fillId="24" borderId="31" xfId="36" applyNumberFormat="1" applyFont="1" applyFill="1" applyBorder="1" applyAlignment="1" applyProtection="1">
      <alignment horizontal="center" vertical="center" wrapText="1"/>
    </xf>
    <xf numFmtId="164" fontId="3" fillId="24" borderId="32" xfId="36" applyNumberFormat="1" applyFont="1" applyFill="1" applyBorder="1" applyAlignment="1" applyProtection="1">
      <alignment horizontal="center" vertical="center" wrapText="1"/>
    </xf>
    <xf numFmtId="164" fontId="3" fillId="24" borderId="33" xfId="36" applyNumberFormat="1" applyFont="1" applyFill="1" applyBorder="1" applyAlignment="1" applyProtection="1">
      <alignment horizontal="center" vertical="center" wrapText="1"/>
    </xf>
    <xf numFmtId="164" fontId="3" fillId="24" borderId="14" xfId="0" applyNumberFormat="1" applyFont="1" applyFill="1" applyBorder="1" applyAlignment="1" applyProtection="1">
      <alignment horizontal="center" vertical="center" wrapText="1"/>
    </xf>
    <xf numFmtId="0" fontId="3" fillId="24" borderId="14" xfId="0" applyFont="1" applyFill="1" applyBorder="1" applyAlignment="1" applyProtection="1">
      <alignment horizontal="center" vertical="center" wrapText="1"/>
    </xf>
    <xf numFmtId="0" fontId="3" fillId="24" borderId="14" xfId="0" applyFont="1" applyFill="1" applyBorder="1" applyAlignment="1" applyProtection="1">
      <alignment horizontal="center" vertical="center"/>
    </xf>
    <xf numFmtId="164" fontId="21" fillId="0" borderId="0" xfId="35" applyNumberFormat="1" applyFont="1" applyFill="1" applyBorder="1" applyAlignment="1" applyProtection="1">
      <alignment wrapText="1"/>
    </xf>
    <xf numFmtId="49" fontId="21" fillId="0" borderId="0" xfId="35" applyNumberFormat="1" applyFont="1" applyFill="1" applyBorder="1" applyProtection="1"/>
    <xf numFmtId="164" fontId="21" fillId="0" borderId="16" xfId="35" applyNumberFormat="1" applyFont="1" applyFill="1" applyBorder="1" applyProtection="1"/>
    <xf numFmtId="164" fontId="11" fillId="24" borderId="0" xfId="35" applyNumberFormat="1" applyFont="1" applyFill="1" applyBorder="1" applyAlignment="1" applyProtection="1">
      <alignment horizontal="left" wrapText="1"/>
    </xf>
    <xf numFmtId="164" fontId="11" fillId="24" borderId="0" xfId="35" applyFont="1" applyFill="1" applyBorder="1" applyAlignment="1" applyProtection="1">
      <alignment wrapText="1"/>
    </xf>
    <xf numFmtId="164" fontId="3" fillId="24" borderId="27" xfId="35" applyNumberFormat="1" applyFont="1" applyFill="1" applyBorder="1" applyAlignment="1" applyProtection="1">
      <alignment horizontal="center" vertical="center"/>
    </xf>
    <xf numFmtId="49" fontId="3" fillId="24" borderId="14" xfId="35" applyNumberFormat="1" applyFont="1" applyFill="1" applyBorder="1" applyAlignment="1" applyProtection="1">
      <alignment horizontal="center" vertical="center"/>
    </xf>
    <xf numFmtId="164" fontId="3" fillId="24" borderId="25" xfId="35" applyFont="1" applyFill="1" applyBorder="1" applyAlignment="1" applyProtection="1">
      <alignment horizontal="center" vertical="center"/>
    </xf>
    <xf numFmtId="164" fontId="3" fillId="24" borderId="31" xfId="35" applyNumberFormat="1" applyFont="1" applyFill="1" applyBorder="1" applyAlignment="1" applyProtection="1">
      <alignment horizontal="center" vertical="center"/>
    </xf>
    <xf numFmtId="49" fontId="14" fillId="24" borderId="17" xfId="35" applyNumberFormat="1" applyFont="1" applyFill="1" applyBorder="1" applyAlignment="1" applyProtection="1">
      <alignment horizontal="center" vertical="center" wrapText="1"/>
    </xf>
    <xf numFmtId="164" fontId="3" fillId="24" borderId="17" xfId="35" applyNumberFormat="1" applyFont="1" applyFill="1" applyBorder="1" applyAlignment="1" applyProtection="1">
      <alignment horizontal="left" vertical="top" wrapText="1"/>
    </xf>
    <xf numFmtId="49" fontId="3" fillId="24" borderId="14" xfId="35" applyNumberFormat="1" applyFont="1" applyFill="1" applyBorder="1" applyAlignment="1" applyProtection="1">
      <alignment horizontal="center" vertical="top"/>
    </xf>
    <xf numFmtId="49" fontId="3" fillId="24" borderId="34" xfId="35" applyNumberFormat="1" applyFont="1" applyFill="1" applyBorder="1" applyAlignment="1" applyProtection="1">
      <alignment horizontal="center" vertical="top"/>
    </xf>
    <xf numFmtId="49" fontId="3" fillId="24" borderId="17" xfId="35" applyNumberFormat="1" applyFont="1" applyFill="1" applyBorder="1" applyAlignment="1" applyProtection="1">
      <alignment horizontal="left" vertical="top" wrapText="1"/>
    </xf>
    <xf numFmtId="49" fontId="3" fillId="24" borderId="17" xfId="35" quotePrefix="1" applyNumberFormat="1" applyFont="1" applyFill="1" applyBorder="1" applyAlignment="1" applyProtection="1">
      <alignment horizontal="left" vertical="top" wrapText="1"/>
    </xf>
    <xf numFmtId="164" fontId="3" fillId="24" borderId="31" xfId="35" quotePrefix="1" applyNumberFormat="1" applyFont="1" applyFill="1" applyBorder="1" applyAlignment="1" applyProtection="1">
      <alignment horizontal="center" vertical="top"/>
    </xf>
    <xf numFmtId="49" fontId="6" fillId="24" borderId="17" xfId="35" applyNumberFormat="1" applyFont="1" applyFill="1" applyBorder="1" applyAlignment="1" applyProtection="1">
      <alignment horizontal="left" vertical="center" wrapText="1"/>
    </xf>
    <xf numFmtId="164" fontId="3" fillId="24" borderId="35" xfId="35" applyNumberFormat="1" applyFont="1" applyFill="1" applyBorder="1" applyAlignment="1" applyProtection="1">
      <alignment horizontal="left" vertical="top" wrapText="1"/>
    </xf>
    <xf numFmtId="164" fontId="3" fillId="24" borderId="31" xfId="35" quotePrefix="1" applyNumberFormat="1" applyFont="1" applyFill="1" applyBorder="1" applyAlignment="1" applyProtection="1">
      <alignment horizontal="center" vertical="top" wrapText="1"/>
    </xf>
    <xf numFmtId="170" fontId="14" fillId="24" borderId="14" xfId="35" applyNumberFormat="1" applyFont="1" applyFill="1" applyBorder="1" applyAlignment="1" applyProtection="1">
      <alignment horizontal="right" vertical="center" indent="1"/>
    </xf>
    <xf numFmtId="168" fontId="3" fillId="0" borderId="14" xfId="35" applyNumberFormat="1" applyFont="1" applyFill="1" applyBorder="1" applyAlignment="1" applyProtection="1">
      <alignment horizontal="right" vertical="center" indent="1"/>
      <protection locked="0"/>
    </xf>
    <xf numFmtId="170" fontId="3" fillId="24" borderId="14" xfId="35" applyNumberFormat="1" applyFont="1" applyFill="1" applyBorder="1" applyAlignment="1" applyProtection="1">
      <alignment horizontal="right" vertical="center" indent="1"/>
    </xf>
    <xf numFmtId="168" fontId="14" fillId="24" borderId="14" xfId="35" applyNumberFormat="1" applyFont="1" applyFill="1" applyBorder="1" applyAlignment="1" applyProtection="1">
      <alignment horizontal="right" vertical="center" wrapText="1" indent="1"/>
    </xf>
    <xf numFmtId="164" fontId="13" fillId="0" borderId="12" xfId="35" applyNumberFormat="1" applyFont="1" applyFill="1" applyBorder="1" applyAlignment="1" applyProtection="1">
      <alignment vertical="center"/>
    </xf>
    <xf numFmtId="168" fontId="3" fillId="24" borderId="14" xfId="35" applyNumberFormat="1" applyFont="1" applyFill="1" applyBorder="1" applyAlignment="1" applyProtection="1">
      <alignment horizontal="right" vertical="center" indent="1"/>
    </xf>
    <xf numFmtId="164" fontId="11" fillId="24" borderId="10" xfId="35" applyNumberFormat="1" applyFont="1" applyFill="1" applyBorder="1" applyAlignment="1" applyProtection="1">
      <alignment horizontal="left"/>
    </xf>
    <xf numFmtId="164" fontId="11" fillId="24" borderId="11" xfId="35" applyFont="1" applyFill="1" applyBorder="1" applyProtection="1"/>
    <xf numFmtId="164" fontId="11" fillId="24" borderId="12" xfId="35" applyFont="1" applyFill="1" applyBorder="1" applyAlignment="1" applyProtection="1">
      <alignment vertical="top"/>
    </xf>
    <xf numFmtId="164" fontId="11" fillId="24" borderId="12" xfId="35" applyNumberFormat="1" applyFont="1" applyFill="1" applyBorder="1" applyAlignment="1" applyProtection="1">
      <alignment horizontal="left" vertical="top"/>
    </xf>
    <xf numFmtId="164" fontId="12" fillId="0" borderId="12" xfId="35" applyFont="1" applyBorder="1" applyAlignment="1" applyProtection="1">
      <alignment vertical="top"/>
    </xf>
    <xf numFmtId="164" fontId="12" fillId="0" borderId="0" xfId="35" applyFont="1" applyBorder="1" applyAlignment="1" applyProtection="1">
      <alignment wrapText="1"/>
    </xf>
    <xf numFmtId="49" fontId="12" fillId="0" borderId="0" xfId="35" applyNumberFormat="1" applyFont="1" applyBorder="1" applyProtection="1"/>
    <xf numFmtId="164" fontId="12" fillId="0" borderId="16" xfId="35" applyFont="1" applyBorder="1" applyProtection="1"/>
    <xf numFmtId="164" fontId="3" fillId="24" borderId="17" xfId="35" quotePrefix="1" applyNumberFormat="1" applyFont="1" applyFill="1" applyBorder="1" applyAlignment="1" applyProtection="1">
      <alignment horizontal="left" vertical="top" wrapText="1"/>
    </xf>
    <xf numFmtId="165" fontId="11" fillId="24" borderId="25" xfId="35" applyNumberFormat="1" applyFont="1" applyFill="1" applyBorder="1" applyAlignment="1" applyProtection="1">
      <alignment horizontal="left"/>
    </xf>
    <xf numFmtId="166" fontId="11" fillId="24" borderId="36" xfId="35" applyNumberFormat="1" applyFont="1" applyFill="1" applyBorder="1" applyAlignment="1" applyProtection="1">
      <alignment horizontal="left"/>
    </xf>
    <xf numFmtId="166" fontId="11" fillId="24" borderId="37" xfId="35" applyNumberFormat="1" applyFont="1" applyFill="1" applyBorder="1" applyAlignment="1" applyProtection="1">
      <alignment horizontal="left"/>
    </xf>
    <xf numFmtId="165" fontId="11" fillId="24" borderId="37" xfId="35" applyNumberFormat="1" applyFont="1" applyFill="1" applyBorder="1" applyAlignment="1" applyProtection="1">
      <alignment horizontal="left"/>
    </xf>
    <xf numFmtId="167" fontId="11" fillId="24" borderId="37" xfId="35" applyNumberFormat="1" applyFont="1" applyFill="1" applyBorder="1" applyAlignment="1" applyProtection="1">
      <alignment horizontal="left"/>
    </xf>
    <xf numFmtId="49" fontId="11" fillId="24" borderId="15" xfId="35" applyNumberFormat="1" applyFont="1" applyFill="1" applyBorder="1" applyProtection="1"/>
    <xf numFmtId="49" fontId="11" fillId="24" borderId="16" xfId="35" applyNumberFormat="1" applyFont="1" applyFill="1" applyBorder="1" applyProtection="1"/>
    <xf numFmtId="49" fontId="11" fillId="24" borderId="16" xfId="35" applyNumberFormat="1" applyFont="1" applyFill="1" applyBorder="1" applyAlignment="1" applyProtection="1">
      <alignment horizontal="left"/>
    </xf>
    <xf numFmtId="164" fontId="11" fillId="24" borderId="17" xfId="35" applyNumberFormat="1" applyFont="1" applyFill="1" applyBorder="1" applyAlignment="1" applyProtection="1">
      <alignment horizontal="left" vertical="top"/>
    </xf>
    <xf numFmtId="164" fontId="11" fillId="24" borderId="18" xfId="35" applyFont="1" applyFill="1" applyBorder="1" applyAlignment="1" applyProtection="1">
      <alignment wrapText="1"/>
    </xf>
    <xf numFmtId="49" fontId="11" fillId="24" borderId="19" xfId="35" applyNumberFormat="1" applyFont="1" applyFill="1" applyBorder="1" applyAlignment="1" applyProtection="1">
      <alignment horizontal="left"/>
    </xf>
    <xf numFmtId="164" fontId="3" fillId="24" borderId="14" xfId="35" applyNumberFormat="1" applyFont="1" applyFill="1" applyBorder="1" applyAlignment="1" applyProtection="1">
      <alignment vertical="center"/>
    </xf>
    <xf numFmtId="168" fontId="14" fillId="24" borderId="14" xfId="35" applyNumberFormat="1" applyFont="1" applyFill="1" applyBorder="1" applyAlignment="1" applyProtection="1">
      <alignment horizontal="right" vertical="center" indent="1"/>
    </xf>
    <xf numFmtId="0" fontId="22" fillId="24" borderId="14" xfId="35" applyNumberFormat="1" applyFont="1" applyFill="1" applyBorder="1" applyAlignment="1" applyProtection="1">
      <alignment horizontal="center" vertical="center"/>
    </xf>
    <xf numFmtId="0" fontId="22" fillId="24" borderId="14" xfId="35" applyNumberFormat="1" applyFont="1" applyFill="1" applyBorder="1" applyAlignment="1" applyProtection="1">
      <alignment horizontal="center" vertical="top"/>
    </xf>
    <xf numFmtId="164" fontId="3" fillId="24" borderId="17" xfId="35" quotePrefix="1" applyNumberFormat="1" applyFont="1" applyFill="1" applyBorder="1" applyAlignment="1" applyProtection="1">
      <alignment horizontal="left" vertical="top" wrapText="1" indent="1"/>
    </xf>
    <xf numFmtId="164" fontId="14" fillId="24" borderId="31" xfId="35" quotePrefix="1" applyNumberFormat="1" applyFont="1" applyFill="1" applyBorder="1" applyAlignment="1" applyProtection="1">
      <alignment horizontal="center" vertical="top"/>
    </xf>
    <xf numFmtId="164" fontId="14" fillId="24" borderId="17" xfId="35" applyNumberFormat="1" applyFont="1" applyFill="1" applyBorder="1" applyAlignment="1" applyProtection="1">
      <alignment horizontal="left" vertical="top" wrapText="1"/>
    </xf>
    <xf numFmtId="49" fontId="14" fillId="24" borderId="14" xfId="35" applyNumberFormat="1" applyFont="1" applyFill="1" applyBorder="1" applyAlignment="1" applyProtection="1">
      <alignment horizontal="center" vertical="top"/>
    </xf>
    <xf numFmtId="164" fontId="3" fillId="24" borderId="25" xfId="35" applyFont="1" applyFill="1" applyBorder="1" applyAlignment="1" applyProtection="1">
      <alignment horizontal="center" vertical="center" wrapText="1"/>
    </xf>
    <xf numFmtId="164" fontId="12" fillId="0" borderId="11" xfId="35" applyFont="1" applyBorder="1" applyAlignment="1" applyProtection="1">
      <alignment vertical="top"/>
    </xf>
    <xf numFmtId="164" fontId="12" fillId="0" borderId="11" xfId="35" applyFont="1" applyBorder="1" applyAlignment="1" applyProtection="1">
      <alignment wrapText="1"/>
    </xf>
    <xf numFmtId="49" fontId="12" fillId="0" borderId="11" xfId="35" applyNumberFormat="1" applyFont="1" applyBorder="1" applyProtection="1"/>
    <xf numFmtId="164" fontId="12" fillId="0" borderId="11" xfId="35" applyFont="1" applyBorder="1" applyProtection="1"/>
    <xf numFmtId="164" fontId="3" fillId="24" borderId="38" xfId="36" applyNumberFormat="1" applyFont="1" applyFill="1" applyBorder="1" applyAlignment="1" applyProtection="1">
      <alignment wrapText="1"/>
    </xf>
    <xf numFmtId="0" fontId="0" fillId="0" borderId="11" xfId="0" applyBorder="1"/>
    <xf numFmtId="0" fontId="11" fillId="0" borderId="0" xfId="0" applyFont="1" applyBorder="1" applyAlignment="1" applyProtection="1">
      <alignment horizontal="left" indent="1"/>
    </xf>
    <xf numFmtId="164" fontId="3" fillId="24" borderId="12" xfId="0" applyNumberFormat="1" applyFont="1" applyFill="1" applyBorder="1" applyAlignment="1" applyProtection="1">
      <alignment horizontal="left" indent="1"/>
    </xf>
    <xf numFmtId="164" fontId="10" fillId="24" borderId="12" xfId="0" applyNumberFormat="1" applyFont="1" applyFill="1" applyBorder="1" applyAlignment="1" applyProtection="1">
      <alignment horizontal="left" indent="1"/>
    </xf>
    <xf numFmtId="164" fontId="3" fillId="24" borderId="10" xfId="0" applyNumberFormat="1" applyFont="1" applyFill="1" applyBorder="1" applyAlignment="1" applyProtection="1">
      <alignment horizontal="left" indent="1"/>
    </xf>
    <xf numFmtId="164" fontId="6" fillId="24" borderId="12" xfId="0" applyNumberFormat="1" applyFont="1" applyFill="1" applyBorder="1" applyAlignment="1" applyProtection="1">
      <alignment horizontal="left" indent="1"/>
    </xf>
    <xf numFmtId="0" fontId="3" fillId="24" borderId="17" xfId="0" applyFont="1" applyFill="1" applyBorder="1" applyAlignment="1" applyProtection="1">
      <alignment horizontal="left" indent="1"/>
    </xf>
    <xf numFmtId="164" fontId="15" fillId="0" borderId="31" xfId="0" applyNumberFormat="1" applyFont="1" applyBorder="1" applyAlignment="1" applyProtection="1">
      <alignment horizontal="left" vertical="center" indent="1"/>
    </xf>
    <xf numFmtId="0" fontId="0" fillId="0" borderId="11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164" fontId="3" fillId="24" borderId="12" xfId="36" applyNumberFormat="1" applyFont="1" applyFill="1" applyBorder="1" applyAlignment="1" applyProtection="1">
      <alignment horizontal="left" indent="1"/>
    </xf>
    <xf numFmtId="164" fontId="10" fillId="24" borderId="12" xfId="36" applyNumberFormat="1" applyFont="1" applyFill="1" applyBorder="1" applyAlignment="1" applyProtection="1">
      <alignment horizontal="left" indent="1"/>
    </xf>
    <xf numFmtId="164" fontId="12" fillId="24" borderId="39" xfId="36" applyNumberFormat="1" applyFont="1" applyFill="1" applyBorder="1" applyAlignment="1" applyProtection="1">
      <alignment horizontal="left" indent="1"/>
    </xf>
    <xf numFmtId="164" fontId="3" fillId="24" borderId="40" xfId="36" applyNumberFormat="1" applyFont="1" applyFill="1" applyBorder="1" applyAlignment="1" applyProtection="1">
      <alignment horizontal="left" indent="1"/>
    </xf>
    <xf numFmtId="164" fontId="6" fillId="24" borderId="12" xfId="36" applyNumberFormat="1" applyFont="1" applyFill="1" applyBorder="1" applyAlignment="1" applyProtection="1">
      <alignment horizontal="left" indent="1"/>
    </xf>
    <xf numFmtId="164" fontId="3" fillId="24" borderId="12" xfId="36" applyFont="1" applyFill="1" applyBorder="1" applyAlignment="1" applyProtection="1">
      <alignment horizontal="left" indent="1"/>
    </xf>
    <xf numFmtId="164" fontId="6" fillId="24" borderId="17" xfId="36" applyNumberFormat="1" applyFont="1" applyFill="1" applyBorder="1" applyAlignment="1" applyProtection="1">
      <alignment horizontal="left" indent="1"/>
    </xf>
    <xf numFmtId="164" fontId="15" fillId="0" borderId="10" xfId="36" applyNumberFormat="1" applyFont="1" applyBorder="1" applyAlignment="1" applyProtection="1">
      <alignment horizontal="left" indent="1"/>
    </xf>
    <xf numFmtId="164" fontId="15" fillId="0" borderId="17" xfId="36" applyNumberFormat="1" applyFont="1" applyBorder="1" applyAlignment="1" applyProtection="1">
      <alignment horizontal="left" vertical="top" indent="1"/>
    </xf>
    <xf numFmtId="171" fontId="3" fillId="0" borderId="14" xfId="36" applyNumberFormat="1" applyFont="1" applyFill="1" applyBorder="1" applyAlignment="1" applyProtection="1">
      <alignment horizontal="left"/>
      <protection locked="0"/>
    </xf>
    <xf numFmtId="0" fontId="3" fillId="24" borderId="15" xfId="0" applyFont="1" applyFill="1" applyBorder="1" applyProtection="1"/>
    <xf numFmtId="0" fontId="3" fillId="24" borderId="19" xfId="0" applyFont="1" applyFill="1" applyBorder="1" applyProtection="1"/>
    <xf numFmtId="49" fontId="11" fillId="0" borderId="25" xfId="0" applyNumberFormat="1" applyFont="1" applyFill="1" applyBorder="1" applyAlignment="1" applyProtection="1">
      <alignment horizontal="left" wrapText="1"/>
      <protection locked="0"/>
    </xf>
    <xf numFmtId="168" fontId="17" fillId="24" borderId="14" xfId="36" applyNumberFormat="1" applyFont="1" applyFill="1" applyBorder="1" applyAlignment="1" applyProtection="1">
      <alignment horizontal="right"/>
    </xf>
    <xf numFmtId="0" fontId="3" fillId="24" borderId="18" xfId="0" applyFont="1" applyFill="1" applyBorder="1"/>
    <xf numFmtId="164" fontId="12" fillId="0" borderId="0" xfId="35" applyFont="1" applyBorder="1" applyProtection="1"/>
    <xf numFmtId="0" fontId="0" fillId="0" borderId="0" xfId="0" applyFill="1"/>
    <xf numFmtId="170" fontId="47" fillId="25" borderId="14" xfId="0" applyNumberFormat="1" applyFont="1" applyFill="1" applyBorder="1" applyAlignment="1" applyProtection="1">
      <alignment horizontal="center" vertical="center" wrapText="1"/>
    </xf>
    <xf numFmtId="164" fontId="47" fillId="25" borderId="12" xfId="35" applyFont="1" applyFill="1" applyBorder="1" applyAlignment="1" applyProtection="1">
      <alignment horizontal="center" vertical="center" wrapText="1"/>
    </xf>
    <xf numFmtId="164" fontId="10" fillId="0" borderId="0" xfId="35" applyFont="1" applyProtection="1"/>
    <xf numFmtId="164" fontId="12" fillId="25" borderId="12" xfId="35" applyNumberFormat="1" applyFont="1" applyFill="1" applyBorder="1" applyProtection="1"/>
    <xf numFmtId="164" fontId="12" fillId="0" borderId="0" xfId="35" applyFont="1" applyProtection="1"/>
    <xf numFmtId="169" fontId="10" fillId="0" borderId="0" xfId="35" applyNumberFormat="1" applyFont="1" applyFill="1" applyBorder="1" applyAlignment="1" applyProtection="1">
      <alignment horizontal="right" vertical="center"/>
    </xf>
    <xf numFmtId="0" fontId="48" fillId="0" borderId="0" xfId="0" applyFont="1" applyAlignment="1" applyProtection="1">
      <alignment horizontal="center"/>
    </xf>
    <xf numFmtId="164" fontId="8" fillId="0" borderId="0" xfId="36" quotePrefix="1" applyNumberFormat="1" applyFont="1" applyFill="1" applyBorder="1" applyAlignment="1" applyProtection="1"/>
    <xf numFmtId="164" fontId="49" fillId="0" borderId="12" xfId="35" applyFont="1" applyFill="1" applyBorder="1" applyAlignment="1" applyProtection="1">
      <alignment horizontal="right"/>
    </xf>
    <xf numFmtId="164" fontId="50" fillId="0" borderId="12" xfId="35" applyFont="1" applyFill="1" applyBorder="1" applyAlignment="1" applyProtection="1">
      <alignment horizontal="right"/>
    </xf>
    <xf numFmtId="164" fontId="50" fillId="26" borderId="12" xfId="35" applyFont="1" applyFill="1" applyBorder="1" applyAlignment="1" applyProtection="1">
      <alignment horizontal="right"/>
    </xf>
    <xf numFmtId="164" fontId="10" fillId="0" borderId="0" xfId="35" applyFont="1" applyAlignment="1" applyProtection="1">
      <alignment vertical="center"/>
    </xf>
    <xf numFmtId="164" fontId="50" fillId="0" borderId="34" xfId="35" applyFont="1" applyFill="1" applyBorder="1" applyAlignment="1" applyProtection="1">
      <alignment horizontal="right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170" fontId="51" fillId="25" borderId="12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Border="1"/>
    <xf numFmtId="49" fontId="11" fillId="24" borderId="21" xfId="0" applyNumberFormat="1" applyFont="1" applyFill="1" applyBorder="1" applyAlignment="1" applyProtection="1">
      <alignment horizontal="centerContinuous"/>
    </xf>
    <xf numFmtId="49" fontId="11" fillId="24" borderId="21" xfId="36" applyNumberFormat="1" applyFont="1" applyFill="1" applyBorder="1" applyAlignment="1" applyProtection="1">
      <alignment horizontal="centerContinuous"/>
    </xf>
    <xf numFmtId="164" fontId="20" fillId="27" borderId="12" xfId="0" applyNumberFormat="1" applyFont="1" applyFill="1" applyBorder="1" applyAlignment="1" applyProtection="1">
      <alignment horizontal="left" vertical="center" indent="1"/>
    </xf>
    <xf numFmtId="164" fontId="11" fillId="27" borderId="0" xfId="0" applyNumberFormat="1" applyFont="1" applyFill="1" applyBorder="1" applyAlignment="1" applyProtection="1">
      <alignment wrapText="1"/>
    </xf>
    <xf numFmtId="164" fontId="11" fillId="27" borderId="12" xfId="0" applyNumberFormat="1" applyFont="1" applyFill="1" applyBorder="1" applyAlignment="1" applyProtection="1">
      <alignment horizontal="left" indent="1"/>
    </xf>
    <xf numFmtId="164" fontId="11" fillId="27" borderId="0" xfId="0" applyNumberFormat="1" applyFont="1" applyFill="1" applyBorder="1" applyAlignment="1" applyProtection="1">
      <alignment horizontal="left" vertical="center" wrapText="1"/>
    </xf>
    <xf numFmtId="0" fontId="11" fillId="27" borderId="12" xfId="0" applyFont="1" applyFill="1" applyBorder="1" applyAlignment="1" applyProtection="1">
      <alignment horizontal="left" indent="1"/>
    </xf>
    <xf numFmtId="164" fontId="11" fillId="27" borderId="0" xfId="0" applyNumberFormat="1" applyFont="1" applyFill="1" applyBorder="1" applyAlignment="1" applyProtection="1">
      <alignment horizontal="left" wrapText="1"/>
    </xf>
    <xf numFmtId="164" fontId="17" fillId="27" borderId="12" xfId="0" applyNumberFormat="1" applyFont="1" applyFill="1" applyBorder="1" applyAlignment="1" applyProtection="1">
      <alignment horizontal="left" indent="1"/>
    </xf>
    <xf numFmtId="164" fontId="11" fillId="27" borderId="0" xfId="0" applyNumberFormat="1" applyFont="1" applyFill="1" applyBorder="1" applyAlignment="1" applyProtection="1">
      <alignment horizontal="left"/>
    </xf>
    <xf numFmtId="164" fontId="11" fillId="27" borderId="0" xfId="0" applyNumberFormat="1" applyFont="1" applyFill="1" applyBorder="1" applyAlignment="1" applyProtection="1"/>
    <xf numFmtId="164" fontId="17" fillId="27" borderId="12" xfId="0" applyNumberFormat="1" applyFont="1" applyFill="1" applyBorder="1" applyAlignment="1" applyProtection="1">
      <alignment horizontal="left" vertical="center" indent="1"/>
    </xf>
    <xf numFmtId="164" fontId="17" fillId="27" borderId="17" xfId="0" applyNumberFormat="1" applyFont="1" applyFill="1" applyBorder="1" applyAlignment="1" applyProtection="1">
      <alignment horizontal="left" vertical="center" indent="1"/>
    </xf>
    <xf numFmtId="164" fontId="11" fillId="27" borderId="18" xfId="0" applyNumberFormat="1" applyFont="1" applyFill="1" applyBorder="1" applyAlignment="1" applyProtection="1">
      <alignment vertical="center" wrapText="1"/>
    </xf>
    <xf numFmtId="167" fontId="11" fillId="24" borderId="12" xfId="0" applyNumberFormat="1" applyFont="1" applyFill="1" applyBorder="1" applyAlignment="1" applyProtection="1">
      <alignment horizontal="left" wrapText="1"/>
      <protection locked="0"/>
    </xf>
    <xf numFmtId="164" fontId="1" fillId="24" borderId="17" xfId="35" quotePrefix="1" applyNumberFormat="1" applyFont="1" applyFill="1" applyBorder="1" applyAlignment="1" applyProtection="1">
      <alignment horizontal="left" vertical="top" wrapText="1"/>
    </xf>
    <xf numFmtId="49" fontId="1" fillId="24" borderId="14" xfId="35" applyNumberFormat="1" applyFont="1" applyFill="1" applyBorder="1" applyAlignment="1" applyProtection="1">
      <alignment horizontal="center" vertical="top"/>
    </xf>
    <xf numFmtId="49" fontId="1" fillId="24" borderId="17" xfId="35" applyNumberFormat="1" applyFont="1" applyFill="1" applyBorder="1" applyAlignment="1" applyProtection="1">
      <alignment horizontal="left" vertical="top" wrapText="1"/>
    </xf>
    <xf numFmtId="164" fontId="1" fillId="24" borderId="17" xfId="35" quotePrefix="1" applyNumberFormat="1" applyFont="1" applyFill="1" applyBorder="1" applyAlignment="1" applyProtection="1">
      <alignment horizontal="left" vertical="top" wrapText="1" indent="1"/>
    </xf>
    <xf numFmtId="49" fontId="1" fillId="24" borderId="34" xfId="35" applyNumberFormat="1" applyFont="1" applyFill="1" applyBorder="1" applyAlignment="1" applyProtection="1">
      <alignment horizontal="center" vertical="top"/>
    </xf>
    <xf numFmtId="49" fontId="11" fillId="24" borderId="42" xfId="0" applyNumberFormat="1" applyFont="1" applyFill="1" applyBorder="1" applyAlignment="1" applyProtection="1">
      <alignment horizontal="centerContinuous"/>
    </xf>
    <xf numFmtId="0" fontId="0" fillId="28" borderId="0" xfId="0" applyFill="1"/>
    <xf numFmtId="164" fontId="1" fillId="0" borderId="12" xfId="35" applyFont="1" applyFill="1" applyBorder="1" applyAlignment="1" applyProtection="1">
      <alignment horizontal="center" vertical="center" wrapText="1"/>
    </xf>
    <xf numFmtId="164" fontId="54" fillId="24" borderId="17" xfId="35" quotePrefix="1" applyNumberFormat="1" applyFont="1" applyFill="1" applyBorder="1" applyAlignment="1" applyProtection="1">
      <alignment horizontal="left" vertical="top" wrapText="1" indent="1"/>
    </xf>
    <xf numFmtId="164" fontId="1" fillId="24" borderId="31" xfId="35" quotePrefix="1" applyNumberFormat="1" applyFont="1" applyFill="1" applyBorder="1" applyAlignment="1" applyProtection="1">
      <alignment horizontal="center" vertical="top"/>
      <protection locked="0"/>
    </xf>
    <xf numFmtId="164" fontId="1" fillId="24" borderId="17" xfId="35" applyNumberFormat="1" applyFont="1" applyFill="1" applyBorder="1" applyAlignment="1" applyProtection="1">
      <alignment horizontal="left" vertical="top" wrapText="1"/>
      <protection locked="0"/>
    </xf>
    <xf numFmtId="49" fontId="1" fillId="24" borderId="14" xfId="35" applyNumberFormat="1" applyFont="1" applyFill="1" applyBorder="1" applyAlignment="1" applyProtection="1">
      <alignment horizontal="center" vertical="top"/>
      <protection locked="0"/>
    </xf>
    <xf numFmtId="168" fontId="1" fillId="0" borderId="14" xfId="35" applyNumberFormat="1" applyFont="1" applyFill="1" applyBorder="1" applyAlignment="1" applyProtection="1">
      <alignment horizontal="right" vertical="center" indent="1"/>
      <protection locked="0"/>
    </xf>
    <xf numFmtId="164" fontId="1" fillId="0" borderId="12" xfId="35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10" xfId="0" applyFont="1" applyBorder="1" applyAlignment="1" applyProtection="1">
      <alignment horizontal="left" vertical="top" wrapText="1" shrinkToFit="1"/>
      <protection locked="0"/>
    </xf>
    <xf numFmtId="0" fontId="0" fillId="0" borderId="11" xfId="0" applyBorder="1" applyAlignment="1" applyProtection="1">
      <alignment horizontal="left" vertical="top" wrapText="1" shrinkToFit="1"/>
      <protection locked="0"/>
    </xf>
    <xf numFmtId="0" fontId="0" fillId="0" borderId="15" xfId="0" applyBorder="1" applyAlignment="1" applyProtection="1">
      <alignment horizontal="left" vertical="top" wrapText="1" shrinkToFit="1"/>
      <protection locked="0"/>
    </xf>
    <xf numFmtId="0" fontId="0" fillId="0" borderId="12" xfId="0" applyBorder="1" applyAlignment="1" applyProtection="1">
      <alignment horizontal="left" vertical="top" wrapText="1" shrinkToFit="1"/>
      <protection locked="0"/>
    </xf>
    <xf numFmtId="0" fontId="0" fillId="0" borderId="0" xfId="0" applyBorder="1" applyAlignment="1" applyProtection="1">
      <alignment horizontal="left" vertical="top" wrapText="1" shrinkToFit="1"/>
      <protection locked="0"/>
    </xf>
    <xf numFmtId="0" fontId="0" fillId="0" borderId="16" xfId="0" applyBorder="1" applyAlignment="1" applyProtection="1">
      <alignment horizontal="left" vertical="top" wrapText="1" shrinkToFit="1"/>
      <protection locked="0"/>
    </xf>
    <xf numFmtId="0" fontId="0" fillId="0" borderId="17" xfId="0" applyBorder="1" applyAlignment="1" applyProtection="1">
      <alignment horizontal="left" vertical="top" wrapText="1" shrinkToFit="1"/>
      <protection locked="0"/>
    </xf>
    <xf numFmtId="0" fontId="0" fillId="0" borderId="18" xfId="0" applyBorder="1" applyAlignment="1" applyProtection="1">
      <alignment horizontal="left" vertical="top" wrapText="1" shrinkToFit="1"/>
      <protection locked="0"/>
    </xf>
    <xf numFmtId="0" fontId="0" fillId="0" borderId="19" xfId="0" applyBorder="1" applyAlignment="1" applyProtection="1">
      <alignment horizontal="left" vertical="top" wrapText="1" shrinkToFit="1"/>
      <protection locked="0"/>
    </xf>
    <xf numFmtId="0" fontId="9" fillId="0" borderId="31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165" fontId="3" fillId="0" borderId="24" xfId="0" applyNumberFormat="1" applyFont="1" applyFill="1" applyBorder="1" applyAlignment="1" applyProtection="1">
      <alignment vertical="top" wrapText="1"/>
      <protection locked="0"/>
    </xf>
    <xf numFmtId="165" fontId="3" fillId="0" borderId="34" xfId="0" applyNumberFormat="1" applyFont="1" applyFill="1" applyBorder="1" applyAlignment="1" applyProtection="1">
      <alignment vertical="top" wrapText="1"/>
      <protection locked="0"/>
    </xf>
    <xf numFmtId="165" fontId="3" fillId="0" borderId="35" xfId="0" applyNumberFormat="1" applyFont="1" applyFill="1" applyBorder="1" applyAlignment="1" applyProtection="1">
      <alignment vertical="top" wrapText="1"/>
      <protection locked="0"/>
    </xf>
    <xf numFmtId="164" fontId="3" fillId="24" borderId="16" xfId="0" applyNumberFormat="1" applyFont="1" applyFill="1" applyBorder="1" applyAlignment="1" applyProtection="1">
      <alignment horizontal="left" wrapText="1"/>
      <protection hidden="1"/>
    </xf>
    <xf numFmtId="165" fontId="3" fillId="0" borderId="31" xfId="0" applyNumberFormat="1" applyFont="1" applyFill="1" applyBorder="1" applyAlignment="1" applyProtection="1">
      <alignment horizontal="left"/>
      <protection locked="0"/>
    </xf>
    <xf numFmtId="165" fontId="3" fillId="0" borderId="25" xfId="0" applyNumberFormat="1" applyFont="1" applyFill="1" applyBorder="1" applyAlignment="1" applyProtection="1">
      <alignment horizontal="left"/>
      <protection locked="0"/>
    </xf>
    <xf numFmtId="165" fontId="23" fillId="0" borderId="31" xfId="31" applyNumberFormat="1" applyFill="1" applyBorder="1" applyAlignment="1" applyProtection="1">
      <alignment horizontal="left"/>
      <protection locked="0"/>
    </xf>
    <xf numFmtId="165" fontId="23" fillId="0" borderId="25" xfId="31" applyNumberFormat="1" applyFill="1" applyBorder="1" applyAlignment="1" applyProtection="1">
      <alignment horizontal="left"/>
      <protection locked="0"/>
    </xf>
    <xf numFmtId="0" fontId="52" fillId="0" borderId="31" xfId="0" quotePrefix="1" applyFont="1" applyFill="1" applyBorder="1" applyAlignment="1">
      <alignment horizontal="center" vertical="center" wrapText="1"/>
    </xf>
    <xf numFmtId="0" fontId="52" fillId="0" borderId="27" xfId="0" quotePrefix="1" applyFont="1" applyFill="1" applyBorder="1" applyAlignment="1">
      <alignment horizontal="center" vertical="center" wrapText="1"/>
    </xf>
    <xf numFmtId="0" fontId="52" fillId="0" borderId="25" xfId="0" quotePrefix="1" applyFont="1" applyFill="1" applyBorder="1" applyAlignment="1">
      <alignment horizontal="center" vertical="center" wrapText="1"/>
    </xf>
    <xf numFmtId="164" fontId="20" fillId="27" borderId="12" xfId="0" applyNumberFormat="1" applyFont="1" applyFill="1" applyBorder="1" applyAlignment="1" applyProtection="1">
      <alignment horizontal="left" vertical="center" wrapText="1" indent="1"/>
    </xf>
    <xf numFmtId="164" fontId="20" fillId="27" borderId="13" xfId="0" applyNumberFormat="1" applyFont="1" applyFill="1" applyBorder="1" applyAlignment="1" applyProtection="1">
      <alignment horizontal="left" vertical="center" wrapText="1" indent="1"/>
    </xf>
    <xf numFmtId="164" fontId="3" fillId="24" borderId="24" xfId="0" applyNumberFormat="1" applyFont="1" applyFill="1" applyBorder="1" applyAlignment="1" applyProtection="1">
      <alignment horizontal="center" vertical="center" wrapText="1"/>
    </xf>
    <xf numFmtId="164" fontId="3" fillId="24" borderId="34" xfId="0" applyNumberFormat="1" applyFont="1" applyFill="1" applyBorder="1" applyAlignment="1" applyProtection="1">
      <alignment horizontal="center" vertical="center" wrapText="1"/>
    </xf>
    <xf numFmtId="164" fontId="3" fillId="24" borderId="35" xfId="0" applyNumberFormat="1" applyFont="1" applyFill="1" applyBorder="1" applyAlignment="1" applyProtection="1">
      <alignment horizontal="center" vertical="center" wrapText="1"/>
    </xf>
    <xf numFmtId="164" fontId="3" fillId="24" borderId="27" xfId="0" applyNumberFormat="1" applyFont="1" applyFill="1" applyBorder="1" applyAlignment="1" applyProtection="1">
      <alignment horizontal="center"/>
    </xf>
    <xf numFmtId="164" fontId="3" fillId="24" borderId="25" xfId="0" applyNumberFormat="1" applyFont="1" applyFill="1" applyBorder="1" applyAlignment="1" applyProtection="1">
      <alignment horizontal="center"/>
    </xf>
    <xf numFmtId="170" fontId="47" fillId="25" borderId="12" xfId="0" applyNumberFormat="1" applyFont="1" applyFill="1" applyBorder="1" applyAlignment="1" applyProtection="1">
      <alignment horizontal="center" vertical="center" wrapText="1"/>
    </xf>
    <xf numFmtId="170" fontId="47" fillId="25" borderId="17" xfId="0" applyNumberFormat="1" applyFont="1" applyFill="1" applyBorder="1" applyAlignment="1" applyProtection="1">
      <alignment horizontal="center" vertical="center" wrapText="1"/>
    </xf>
    <xf numFmtId="164" fontId="3" fillId="24" borderId="31" xfId="0" applyNumberFormat="1" applyFont="1" applyFill="1" applyBorder="1" applyAlignment="1" applyProtection="1">
      <alignment horizontal="center"/>
    </xf>
    <xf numFmtId="0" fontId="3" fillId="24" borderId="27" xfId="0" applyFont="1" applyFill="1" applyBorder="1" applyAlignment="1" applyProtection="1">
      <alignment horizontal="center" vertical="center"/>
    </xf>
    <xf numFmtId="0" fontId="3" fillId="24" borderId="25" xfId="0" applyFont="1" applyFill="1" applyBorder="1" applyAlignment="1" applyProtection="1">
      <alignment horizontal="center" vertical="center"/>
    </xf>
    <xf numFmtId="0" fontId="11" fillId="24" borderId="10" xfId="0" applyNumberFormat="1" applyFont="1" applyFill="1" applyBorder="1" applyAlignment="1" applyProtection="1">
      <alignment horizontal="left" vertical="top" wrapText="1"/>
    </xf>
    <xf numFmtId="0" fontId="11" fillId="24" borderId="15" xfId="0" applyNumberFormat="1" applyFont="1" applyFill="1" applyBorder="1" applyAlignment="1" applyProtection="1">
      <alignment horizontal="left" vertical="top" wrapText="1"/>
    </xf>
    <xf numFmtId="0" fontId="11" fillId="24" borderId="17" xfId="0" applyNumberFormat="1" applyFont="1" applyFill="1" applyBorder="1" applyAlignment="1" applyProtection="1">
      <alignment horizontal="left" vertical="top" wrapText="1"/>
    </xf>
    <xf numFmtId="0" fontId="11" fillId="24" borderId="19" xfId="0" applyNumberFormat="1" applyFont="1" applyFill="1" applyBorder="1" applyAlignment="1" applyProtection="1">
      <alignment horizontal="left" vertical="top" wrapText="1"/>
    </xf>
    <xf numFmtId="0" fontId="9" fillId="0" borderId="31" xfId="0" applyFont="1" applyFill="1" applyBorder="1" applyAlignment="1" applyProtection="1">
      <alignment horizontal="center" wrapText="1"/>
    </xf>
    <xf numFmtId="0" fontId="9" fillId="0" borderId="27" xfId="0" applyFont="1" applyFill="1" applyBorder="1" applyAlignment="1" applyProtection="1">
      <alignment horizontal="center" wrapText="1"/>
    </xf>
    <xf numFmtId="0" fontId="9" fillId="0" borderId="25" xfId="0" applyFont="1" applyFill="1" applyBorder="1" applyAlignment="1" applyProtection="1">
      <alignment horizontal="center" wrapText="1"/>
    </xf>
    <xf numFmtId="164" fontId="3" fillId="24" borderId="31" xfId="0" applyNumberFormat="1" applyFont="1" applyFill="1" applyBorder="1" applyAlignment="1" applyProtection="1">
      <alignment horizontal="center" vertical="center" wrapText="1"/>
    </xf>
    <xf numFmtId="164" fontId="3" fillId="24" borderId="25" xfId="0" applyNumberFormat="1" applyFont="1" applyFill="1" applyBorder="1" applyAlignment="1" applyProtection="1">
      <alignment horizontal="center" vertical="center" wrapText="1"/>
    </xf>
    <xf numFmtId="164" fontId="3" fillId="24" borderId="24" xfId="36" applyNumberFormat="1" applyFont="1" applyFill="1" applyBorder="1" applyAlignment="1" applyProtection="1">
      <alignment horizontal="center" vertical="center" wrapText="1"/>
    </xf>
    <xf numFmtId="164" fontId="3" fillId="24" borderId="34" xfId="36" applyNumberFormat="1" applyFont="1" applyFill="1" applyBorder="1" applyAlignment="1" applyProtection="1">
      <alignment horizontal="center" vertical="center" wrapText="1"/>
    </xf>
    <xf numFmtId="164" fontId="3" fillId="24" borderId="35" xfId="36" applyNumberFormat="1" applyFont="1" applyFill="1" applyBorder="1" applyAlignment="1" applyProtection="1">
      <alignment horizontal="center" vertical="center" wrapText="1"/>
    </xf>
    <xf numFmtId="164" fontId="3" fillId="24" borderId="10" xfId="36" applyNumberFormat="1" applyFont="1" applyFill="1" applyBorder="1" applyAlignment="1" applyProtection="1">
      <alignment horizontal="center" vertical="center" wrapText="1"/>
    </xf>
    <xf numFmtId="164" fontId="3" fillId="24" borderId="12" xfId="36" applyNumberFormat="1" applyFont="1" applyFill="1" applyBorder="1" applyAlignment="1" applyProtection="1">
      <alignment horizontal="center" vertical="center" wrapText="1"/>
    </xf>
    <xf numFmtId="164" fontId="3" fillId="24" borderId="17" xfId="36" applyNumberFormat="1" applyFont="1" applyFill="1" applyBorder="1" applyAlignment="1" applyProtection="1">
      <alignment horizontal="center" vertical="center" wrapText="1"/>
    </xf>
    <xf numFmtId="164" fontId="3" fillId="24" borderId="41" xfId="0" applyNumberFormat="1" applyFont="1" applyFill="1" applyBorder="1" applyAlignment="1" applyProtection="1">
      <alignment horizontal="center" vertical="center" wrapText="1"/>
    </xf>
    <xf numFmtId="164" fontId="3" fillId="24" borderId="31" xfId="36" applyNumberFormat="1" applyFont="1" applyFill="1" applyBorder="1" applyAlignment="1" applyProtection="1">
      <alignment horizontal="center"/>
    </xf>
    <xf numFmtId="164" fontId="3" fillId="24" borderId="27" xfId="36" applyNumberFormat="1" applyFont="1" applyFill="1" applyBorder="1" applyAlignment="1" applyProtection="1">
      <alignment horizontal="center"/>
    </xf>
    <xf numFmtId="164" fontId="3" fillId="24" borderId="25" xfId="36" applyNumberFormat="1" applyFont="1" applyFill="1" applyBorder="1" applyAlignment="1" applyProtection="1">
      <alignment horizontal="center"/>
    </xf>
    <xf numFmtId="164" fontId="3" fillId="24" borderId="15" xfId="36" applyNumberFormat="1" applyFont="1" applyFill="1" applyBorder="1" applyAlignment="1" applyProtection="1">
      <alignment horizontal="center" vertical="center" wrapText="1"/>
    </xf>
    <xf numFmtId="164" fontId="3" fillId="24" borderId="19" xfId="36" applyNumberFormat="1" applyFont="1" applyFill="1" applyBorder="1" applyAlignment="1" applyProtection="1">
      <alignment horizontal="center" vertical="center" wrapText="1"/>
    </xf>
    <xf numFmtId="164" fontId="1" fillId="24" borderId="24" xfId="36" applyNumberFormat="1" applyFont="1" applyFill="1" applyBorder="1" applyAlignment="1" applyProtection="1">
      <alignment horizontal="center" vertical="center" wrapText="1"/>
    </xf>
    <xf numFmtId="164" fontId="13" fillId="0" borderId="31" xfId="35" applyNumberFormat="1" applyFont="1" applyFill="1" applyBorder="1" applyAlignment="1" applyProtection="1">
      <alignment horizontal="left" vertical="center" wrapText="1"/>
    </xf>
    <xf numFmtId="164" fontId="13" fillId="0" borderId="27" xfId="35" applyNumberFormat="1" applyFont="1" applyFill="1" applyBorder="1" applyAlignment="1" applyProtection="1">
      <alignment horizontal="left" vertical="center" wrapText="1"/>
    </xf>
    <xf numFmtId="164" fontId="13" fillId="0" borderId="17" xfId="35" applyNumberFormat="1" applyFont="1" applyFill="1" applyBorder="1" applyAlignment="1" applyProtection="1">
      <alignment horizontal="left" vertical="center" wrapText="1"/>
    </xf>
    <xf numFmtId="164" fontId="13" fillId="0" borderId="18" xfId="35" applyNumberFormat="1" applyFont="1" applyFill="1" applyBorder="1" applyAlignment="1" applyProtection="1">
      <alignment horizontal="left" vertical="center" wrapText="1"/>
    </xf>
    <xf numFmtId="164" fontId="13" fillId="0" borderId="19" xfId="35" applyNumberFormat="1" applyFont="1" applyFill="1" applyBorder="1" applyAlignment="1" applyProtection="1">
      <alignment horizontal="left" vertical="center" wrapText="1"/>
    </xf>
    <xf numFmtId="0" fontId="47" fillId="25" borderId="11" xfId="0" applyFont="1" applyFill="1" applyBorder="1" applyAlignment="1" applyProtection="1">
      <alignment horizontal="right" wrapText="1"/>
    </xf>
    <xf numFmtId="0" fontId="47" fillId="25" borderId="15" xfId="0" applyFont="1" applyFill="1" applyBorder="1" applyAlignment="1" applyProtection="1">
      <alignment horizontal="right" wrapText="1"/>
    </xf>
  </cellXfs>
  <cellStyles count="45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Link" xfId="31" builtinId="8"/>
    <cellStyle name="Neutral" xfId="32" builtinId="28" customBuiltin="1"/>
    <cellStyle name="Notiz" xfId="33" builtinId="10" customBuiltin="1"/>
    <cellStyle name="Schlecht" xfId="34" builtinId="27" customBuiltin="1"/>
    <cellStyle name="Standard" xfId="0" builtinId="0"/>
    <cellStyle name="Standard_A" xfId="35" xr:uid="{00000000-0005-0000-0000-000023000000}"/>
    <cellStyle name="Standard_A (2)" xfId="36" xr:uid="{00000000-0005-0000-0000-000024000000}"/>
    <cellStyle name="Überschrift" xfId="37" builtinId="15" customBuiltin="1"/>
    <cellStyle name="Überschrift 1" xfId="38" builtinId="16" customBuiltin="1"/>
    <cellStyle name="Überschrift 2" xfId="39" builtinId="17" customBuiltin="1"/>
    <cellStyle name="Überschrift 3" xfId="40" builtinId="18" customBuiltin="1"/>
    <cellStyle name="Überschrift 4" xfId="41" builtinId="19" customBuiltin="1"/>
    <cellStyle name="Verknüpfte Zelle" xfId="42" builtinId="24" customBuiltin="1"/>
    <cellStyle name="Warnender Text" xfId="43" builtinId="11" customBuiltin="1"/>
    <cellStyle name="Zelle überprüfen" xfId="44" builtinId="23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859903</xdr:colOff>
      <xdr:row>17</xdr:row>
      <xdr:rowOff>8626</xdr:rowOff>
    </xdr:from>
    <xdr:to>
      <xdr:col>3</xdr:col>
      <xdr:colOff>249214</xdr:colOff>
      <xdr:row>18</xdr:row>
      <xdr:rowOff>1077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47270" y="3114135"/>
          <a:ext cx="2173856" cy="163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Hinweis: Zeilenumbruch mit ("ALT" + "Enter")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102</xdr:row>
      <xdr:rowOff>38100</xdr:rowOff>
    </xdr:from>
    <xdr:to>
      <xdr:col>2</xdr:col>
      <xdr:colOff>332485</xdr:colOff>
      <xdr:row>102</xdr:row>
      <xdr:rowOff>239376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 txBox="1">
          <a:spLocks noChangeArrowheads="1"/>
        </xdr:cNvSpPr>
      </xdr:nvSpPr>
      <xdr:spPr bwMode="auto">
        <a:xfrm>
          <a:off x="3733800" y="20078700"/>
          <a:ext cx="266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999</a:t>
          </a:r>
        </a:p>
      </xdr:txBody>
    </xdr:sp>
    <xdr:clientData/>
  </xdr:twoCellAnchor>
  <xdr:twoCellAnchor>
    <xdr:from>
      <xdr:col>15</xdr:col>
      <xdr:colOff>19050</xdr:colOff>
      <xdr:row>8</xdr:row>
      <xdr:rowOff>9525</xdr:rowOff>
    </xdr:from>
    <xdr:to>
      <xdr:col>15</xdr:col>
      <xdr:colOff>854417</xdr:colOff>
      <xdr:row>8</xdr:row>
      <xdr:rowOff>152400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 txBox="1">
          <a:spLocks noChangeArrowheads="1"/>
        </xdr:cNvSpPr>
      </xdr:nvSpPr>
      <xdr:spPr bwMode="auto">
        <a:xfrm>
          <a:off x="14449425" y="2867025"/>
          <a:ext cx="828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9525</xdr:rowOff>
    </xdr:from>
    <xdr:to>
      <xdr:col>2</xdr:col>
      <xdr:colOff>883081</xdr:colOff>
      <xdr:row>9</xdr:row>
      <xdr:rowOff>333375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4772025" y="28194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511</a:t>
          </a:r>
        </a:p>
      </xdr:txBody>
    </xdr:sp>
    <xdr:clientData/>
  </xdr:twoCellAnchor>
  <xdr:twoCellAnchor>
    <xdr:from>
      <xdr:col>2</xdr:col>
      <xdr:colOff>0</xdr:colOff>
      <xdr:row>10</xdr:row>
      <xdr:rowOff>9525</xdr:rowOff>
    </xdr:from>
    <xdr:to>
      <xdr:col>2</xdr:col>
      <xdr:colOff>883081</xdr:colOff>
      <xdr:row>10</xdr:row>
      <xdr:rowOff>333375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 txBox="1">
          <a:spLocks noChangeArrowheads="1"/>
        </xdr:cNvSpPr>
      </xdr:nvSpPr>
      <xdr:spPr bwMode="auto">
        <a:xfrm>
          <a:off x="4772025" y="31623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513</a:t>
          </a:r>
        </a:p>
      </xdr:txBody>
    </xdr:sp>
    <xdr:clientData/>
  </xdr:twoCellAnchor>
  <xdr:twoCellAnchor>
    <xdr:from>
      <xdr:col>2</xdr:col>
      <xdr:colOff>0</xdr:colOff>
      <xdr:row>12</xdr:row>
      <xdr:rowOff>9525</xdr:rowOff>
    </xdr:from>
    <xdr:to>
      <xdr:col>2</xdr:col>
      <xdr:colOff>883081</xdr:colOff>
      <xdr:row>12</xdr:row>
      <xdr:rowOff>333375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 txBox="1">
          <a:spLocks noChangeArrowheads="1"/>
        </xdr:cNvSpPr>
      </xdr:nvSpPr>
      <xdr:spPr bwMode="auto">
        <a:xfrm>
          <a:off x="4772025" y="35052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512</a:t>
          </a:r>
        </a:p>
      </xdr:txBody>
    </xdr:sp>
    <xdr:clientData/>
  </xdr:twoCellAnchor>
  <xdr:twoCellAnchor>
    <xdr:from>
      <xdr:col>2</xdr:col>
      <xdr:colOff>9525</xdr:colOff>
      <xdr:row>13</xdr:row>
      <xdr:rowOff>9525</xdr:rowOff>
    </xdr:from>
    <xdr:to>
      <xdr:col>3</xdr:col>
      <xdr:colOff>0</xdr:colOff>
      <xdr:row>13</xdr:row>
      <xdr:rowOff>333375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 txBox="1">
          <a:spLocks noChangeArrowheads="1"/>
        </xdr:cNvSpPr>
      </xdr:nvSpPr>
      <xdr:spPr bwMode="auto">
        <a:xfrm>
          <a:off x="4781550" y="38481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521</a:t>
          </a:r>
        </a:p>
      </xdr:txBody>
    </xdr:sp>
    <xdr:clientData/>
  </xdr:twoCellAnchor>
  <xdr:twoCellAnchor>
    <xdr:from>
      <xdr:col>2</xdr:col>
      <xdr:colOff>9525</xdr:colOff>
      <xdr:row>15</xdr:row>
      <xdr:rowOff>9525</xdr:rowOff>
    </xdr:from>
    <xdr:to>
      <xdr:col>3</xdr:col>
      <xdr:colOff>0</xdr:colOff>
      <xdr:row>15</xdr:row>
      <xdr:rowOff>333375</xdr:rowOff>
    </xdr:to>
    <xdr:sp macro="" textlink="">
      <xdr:nvSpPr>
        <xdr:cNvPr id="4101" name="Text Box 5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 txBox="1">
          <a:spLocks noChangeArrowheads="1"/>
        </xdr:cNvSpPr>
      </xdr:nvSpPr>
      <xdr:spPr bwMode="auto">
        <a:xfrm>
          <a:off x="4781550" y="41910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522</a:t>
          </a:r>
        </a:p>
      </xdr:txBody>
    </xdr:sp>
    <xdr:clientData/>
  </xdr:twoCellAnchor>
  <xdr:twoCellAnchor>
    <xdr:from>
      <xdr:col>2</xdr:col>
      <xdr:colOff>0</xdr:colOff>
      <xdr:row>17</xdr:row>
      <xdr:rowOff>9525</xdr:rowOff>
    </xdr:from>
    <xdr:to>
      <xdr:col>2</xdr:col>
      <xdr:colOff>883081</xdr:colOff>
      <xdr:row>17</xdr:row>
      <xdr:rowOff>333375</xdr:rowOff>
    </xdr:to>
    <xdr:sp macro="" textlink="">
      <xdr:nvSpPr>
        <xdr:cNvPr id="4102" name="Text Box 6">
          <a:extLst>
            <a:ext uri="{FF2B5EF4-FFF2-40B4-BE49-F238E27FC236}">
              <a16:creationId xmlns:a16="http://schemas.microsoft.com/office/drawing/2014/main" id="{00000000-0008-0000-0200-000006100000}"/>
            </a:ext>
          </a:extLst>
        </xdr:cNvPr>
        <xdr:cNvSpPr txBox="1">
          <a:spLocks noChangeArrowheads="1"/>
        </xdr:cNvSpPr>
      </xdr:nvSpPr>
      <xdr:spPr bwMode="auto">
        <a:xfrm>
          <a:off x="4772025" y="45339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530</a:t>
          </a:r>
        </a:p>
      </xdr:txBody>
    </xdr:sp>
    <xdr:clientData/>
  </xdr:twoCellAnchor>
  <xdr:twoCellAnchor>
    <xdr:from>
      <xdr:col>2</xdr:col>
      <xdr:colOff>9525</xdr:colOff>
      <xdr:row>19</xdr:row>
      <xdr:rowOff>9525</xdr:rowOff>
    </xdr:from>
    <xdr:to>
      <xdr:col>3</xdr:col>
      <xdr:colOff>0</xdr:colOff>
      <xdr:row>19</xdr:row>
      <xdr:rowOff>333375</xdr:rowOff>
    </xdr:to>
    <xdr:sp macro="" textlink="">
      <xdr:nvSpPr>
        <xdr:cNvPr id="4103" name="Text Box 7">
          <a:extLst>
            <a:ext uri="{FF2B5EF4-FFF2-40B4-BE49-F238E27FC236}">
              <a16:creationId xmlns:a16="http://schemas.microsoft.com/office/drawing/2014/main" id="{00000000-0008-0000-0200-000007100000}"/>
            </a:ext>
          </a:extLst>
        </xdr:cNvPr>
        <xdr:cNvSpPr txBox="1">
          <a:spLocks noChangeArrowheads="1"/>
        </xdr:cNvSpPr>
      </xdr:nvSpPr>
      <xdr:spPr bwMode="auto">
        <a:xfrm>
          <a:off x="4781550" y="48768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54</a:t>
          </a:r>
        </a:p>
      </xdr:txBody>
    </xdr:sp>
    <xdr:clientData/>
  </xdr:twoCellAnchor>
  <xdr:twoCellAnchor>
    <xdr:from>
      <xdr:col>2</xdr:col>
      <xdr:colOff>9525</xdr:colOff>
      <xdr:row>20</xdr:row>
      <xdr:rowOff>0</xdr:rowOff>
    </xdr:from>
    <xdr:to>
      <xdr:col>3</xdr:col>
      <xdr:colOff>0</xdr:colOff>
      <xdr:row>20</xdr:row>
      <xdr:rowOff>323850</xdr:rowOff>
    </xdr:to>
    <xdr:sp macro="" textlink="">
      <xdr:nvSpPr>
        <xdr:cNvPr id="4104" name="Text Box 8">
          <a:extLst>
            <a:ext uri="{FF2B5EF4-FFF2-40B4-BE49-F238E27FC236}">
              <a16:creationId xmlns:a16="http://schemas.microsoft.com/office/drawing/2014/main" id="{00000000-0008-0000-0200-000008100000}"/>
            </a:ext>
          </a:extLst>
        </xdr:cNvPr>
        <xdr:cNvSpPr txBox="1">
          <a:spLocks noChangeArrowheads="1"/>
        </xdr:cNvSpPr>
      </xdr:nvSpPr>
      <xdr:spPr bwMode="auto">
        <a:xfrm>
          <a:off x="4781550" y="5210175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55</a:t>
          </a:r>
        </a:p>
      </xdr:txBody>
    </xdr:sp>
    <xdr:clientData/>
  </xdr:twoCellAnchor>
  <xdr:twoCellAnchor>
    <xdr:from>
      <xdr:col>2</xdr:col>
      <xdr:colOff>0</xdr:colOff>
      <xdr:row>32</xdr:row>
      <xdr:rowOff>9525</xdr:rowOff>
    </xdr:from>
    <xdr:to>
      <xdr:col>2</xdr:col>
      <xdr:colOff>883081</xdr:colOff>
      <xdr:row>32</xdr:row>
      <xdr:rowOff>333375</xdr:rowOff>
    </xdr:to>
    <xdr:sp macro="" textlink="">
      <xdr:nvSpPr>
        <xdr:cNvPr id="4105" name="Text Box 9">
          <a:extLst>
            <a:ext uri="{FF2B5EF4-FFF2-40B4-BE49-F238E27FC236}">
              <a16:creationId xmlns:a16="http://schemas.microsoft.com/office/drawing/2014/main" id="{00000000-0008-0000-0200-000009100000}"/>
            </a:ext>
          </a:extLst>
        </xdr:cNvPr>
        <xdr:cNvSpPr txBox="1">
          <a:spLocks noChangeArrowheads="1"/>
        </xdr:cNvSpPr>
      </xdr:nvSpPr>
      <xdr:spPr bwMode="auto">
        <a:xfrm>
          <a:off x="4772025" y="89916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501</a:t>
          </a:r>
        </a:p>
      </xdr:txBody>
    </xdr:sp>
    <xdr:clientData/>
  </xdr:twoCellAnchor>
  <xdr:twoCellAnchor>
    <xdr:from>
      <xdr:col>2</xdr:col>
      <xdr:colOff>9525</xdr:colOff>
      <xdr:row>26</xdr:row>
      <xdr:rowOff>0</xdr:rowOff>
    </xdr:from>
    <xdr:to>
      <xdr:col>3</xdr:col>
      <xdr:colOff>0</xdr:colOff>
      <xdr:row>26</xdr:row>
      <xdr:rowOff>323850</xdr:rowOff>
    </xdr:to>
    <xdr:sp macro="" textlink="">
      <xdr:nvSpPr>
        <xdr:cNvPr id="4106" name="Text Box 10"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 txBox="1">
          <a:spLocks noChangeArrowheads="1"/>
        </xdr:cNvSpPr>
      </xdr:nvSpPr>
      <xdr:spPr bwMode="auto">
        <a:xfrm>
          <a:off x="4781550" y="7267575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561</a:t>
          </a:r>
        </a:p>
      </xdr:txBody>
    </xdr:sp>
    <xdr:clientData/>
  </xdr:twoCellAnchor>
  <xdr:twoCellAnchor>
    <xdr:from>
      <xdr:col>2</xdr:col>
      <xdr:colOff>9525</xdr:colOff>
      <xdr:row>29</xdr:row>
      <xdr:rowOff>9525</xdr:rowOff>
    </xdr:from>
    <xdr:to>
      <xdr:col>3</xdr:col>
      <xdr:colOff>0</xdr:colOff>
      <xdr:row>29</xdr:row>
      <xdr:rowOff>333375</xdr:rowOff>
    </xdr:to>
    <xdr:sp macro="" textlink="">
      <xdr:nvSpPr>
        <xdr:cNvPr id="4107" name="Text Box 11">
          <a:extLst>
            <a:ext uri="{FF2B5EF4-FFF2-40B4-BE49-F238E27FC236}">
              <a16:creationId xmlns:a16="http://schemas.microsoft.com/office/drawing/2014/main" id="{00000000-0008-0000-0200-00000B100000}"/>
            </a:ext>
          </a:extLst>
        </xdr:cNvPr>
        <xdr:cNvSpPr txBox="1">
          <a:spLocks noChangeArrowheads="1"/>
        </xdr:cNvSpPr>
      </xdr:nvSpPr>
      <xdr:spPr bwMode="auto">
        <a:xfrm>
          <a:off x="4781550" y="79629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562</a:t>
          </a:r>
        </a:p>
      </xdr:txBody>
    </xdr:sp>
    <xdr:clientData/>
  </xdr:twoCellAnchor>
  <xdr:twoCellAnchor>
    <xdr:from>
      <xdr:col>2</xdr:col>
      <xdr:colOff>9525</xdr:colOff>
      <xdr:row>30</xdr:row>
      <xdr:rowOff>9525</xdr:rowOff>
    </xdr:from>
    <xdr:to>
      <xdr:col>3</xdr:col>
      <xdr:colOff>0</xdr:colOff>
      <xdr:row>30</xdr:row>
      <xdr:rowOff>333375</xdr:rowOff>
    </xdr:to>
    <xdr:sp macro="" textlink="">
      <xdr:nvSpPr>
        <xdr:cNvPr id="4108" name="Text Box 12">
          <a:extLst>
            <a:ext uri="{FF2B5EF4-FFF2-40B4-BE49-F238E27FC236}">
              <a16:creationId xmlns:a16="http://schemas.microsoft.com/office/drawing/2014/main" id="{00000000-0008-0000-0200-00000C100000}"/>
            </a:ext>
          </a:extLst>
        </xdr:cNvPr>
        <xdr:cNvSpPr txBox="1">
          <a:spLocks noChangeArrowheads="1"/>
        </xdr:cNvSpPr>
      </xdr:nvSpPr>
      <xdr:spPr bwMode="auto">
        <a:xfrm>
          <a:off x="4781550" y="83058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563</a:t>
          </a:r>
        </a:p>
      </xdr:txBody>
    </xdr:sp>
    <xdr:clientData/>
  </xdr:twoCellAnchor>
  <xdr:twoCellAnchor>
    <xdr:from>
      <xdr:col>2</xdr:col>
      <xdr:colOff>9525</xdr:colOff>
      <xdr:row>31</xdr:row>
      <xdr:rowOff>0</xdr:rowOff>
    </xdr:from>
    <xdr:to>
      <xdr:col>3</xdr:col>
      <xdr:colOff>0</xdr:colOff>
      <xdr:row>31</xdr:row>
      <xdr:rowOff>323850</xdr:rowOff>
    </xdr:to>
    <xdr:sp macro="" textlink="">
      <xdr:nvSpPr>
        <xdr:cNvPr id="4109" name="Text Box 13">
          <a:extLst>
            <a:ext uri="{FF2B5EF4-FFF2-40B4-BE49-F238E27FC236}">
              <a16:creationId xmlns:a16="http://schemas.microsoft.com/office/drawing/2014/main" id="{00000000-0008-0000-0200-00000D100000}"/>
            </a:ext>
          </a:extLst>
        </xdr:cNvPr>
        <xdr:cNvSpPr txBox="1">
          <a:spLocks noChangeArrowheads="1"/>
        </xdr:cNvSpPr>
      </xdr:nvSpPr>
      <xdr:spPr bwMode="auto">
        <a:xfrm>
          <a:off x="4781550" y="8639175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565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8</xdr:row>
      <xdr:rowOff>9525</xdr:rowOff>
    </xdr:from>
    <xdr:to>
      <xdr:col>9</xdr:col>
      <xdr:colOff>863080</xdr:colOff>
      <xdr:row>8</xdr:row>
      <xdr:rowOff>133350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 txBox="1">
          <a:spLocks noChangeArrowheads="1"/>
        </xdr:cNvSpPr>
      </xdr:nvSpPr>
      <xdr:spPr bwMode="auto">
        <a:xfrm>
          <a:off x="8601075" y="2676525"/>
          <a:ext cx="847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601</a:t>
          </a:r>
        </a:p>
      </xdr:txBody>
    </xdr:sp>
    <xdr:clientData/>
  </xdr:twoCellAnchor>
  <xdr:twoCellAnchor>
    <xdr:from>
      <xdr:col>2</xdr:col>
      <xdr:colOff>19050</xdr:colOff>
      <xdr:row>102</xdr:row>
      <xdr:rowOff>9525</xdr:rowOff>
    </xdr:from>
    <xdr:to>
      <xdr:col>2</xdr:col>
      <xdr:colOff>341926</xdr:colOff>
      <xdr:row>103</xdr:row>
      <xdr:rowOff>3774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 txBox="1">
          <a:spLocks noChangeArrowheads="1"/>
        </xdr:cNvSpPr>
      </xdr:nvSpPr>
      <xdr:spPr bwMode="auto">
        <a:xfrm>
          <a:off x="3686175" y="19869150"/>
          <a:ext cx="3238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999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9525</xdr:rowOff>
    </xdr:from>
    <xdr:to>
      <xdr:col>2</xdr:col>
      <xdr:colOff>873524</xdr:colOff>
      <xdr:row>9</xdr:row>
      <xdr:rowOff>333375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791075" y="2476500"/>
          <a:ext cx="847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61</a:t>
          </a:r>
        </a:p>
      </xdr:txBody>
    </xdr:sp>
    <xdr:clientData/>
  </xdr:twoCellAnchor>
  <xdr:twoCellAnchor>
    <xdr:from>
      <xdr:col>2</xdr:col>
      <xdr:colOff>0</xdr:colOff>
      <xdr:row>10</xdr:row>
      <xdr:rowOff>9525</xdr:rowOff>
    </xdr:from>
    <xdr:to>
      <xdr:col>2</xdr:col>
      <xdr:colOff>883081</xdr:colOff>
      <xdr:row>10</xdr:row>
      <xdr:rowOff>333375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 txBox="1">
          <a:spLocks noChangeArrowheads="1"/>
        </xdr:cNvSpPr>
      </xdr:nvSpPr>
      <xdr:spPr bwMode="auto">
        <a:xfrm>
          <a:off x="4772025" y="28194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62</a:t>
          </a:r>
        </a:p>
      </xdr:txBody>
    </xdr:sp>
    <xdr:clientData/>
  </xdr:twoCellAnchor>
  <xdr:twoCellAnchor>
    <xdr:from>
      <xdr:col>2</xdr:col>
      <xdr:colOff>9525</xdr:colOff>
      <xdr:row>16</xdr:row>
      <xdr:rowOff>9525</xdr:rowOff>
    </xdr:from>
    <xdr:to>
      <xdr:col>3</xdr:col>
      <xdr:colOff>0</xdr:colOff>
      <xdr:row>16</xdr:row>
      <xdr:rowOff>333375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 txBox="1">
          <a:spLocks noChangeArrowheads="1"/>
        </xdr:cNvSpPr>
      </xdr:nvSpPr>
      <xdr:spPr bwMode="auto">
        <a:xfrm>
          <a:off x="4781550" y="504825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63</a:t>
          </a:r>
        </a:p>
      </xdr:txBody>
    </xdr:sp>
    <xdr:clientData/>
  </xdr:twoCellAnchor>
  <xdr:twoCellAnchor>
    <xdr:from>
      <xdr:col>2</xdr:col>
      <xdr:colOff>9525</xdr:colOff>
      <xdr:row>17</xdr:row>
      <xdr:rowOff>9525</xdr:rowOff>
    </xdr:from>
    <xdr:to>
      <xdr:col>3</xdr:col>
      <xdr:colOff>0</xdr:colOff>
      <xdr:row>17</xdr:row>
      <xdr:rowOff>333375</xdr:rowOff>
    </xdr:to>
    <xdr:sp macro="" textlink="">
      <xdr:nvSpPr>
        <xdr:cNvPr id="5124" name="Text Box 4"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 txBox="1">
          <a:spLocks noChangeArrowheads="1"/>
        </xdr:cNvSpPr>
      </xdr:nvSpPr>
      <xdr:spPr bwMode="auto">
        <a:xfrm>
          <a:off x="4781550" y="539115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64</a:t>
          </a:r>
        </a:p>
      </xdr:txBody>
    </xdr:sp>
    <xdr:clientData/>
  </xdr:twoCellAnchor>
  <xdr:twoCellAnchor>
    <xdr:from>
      <xdr:col>2</xdr:col>
      <xdr:colOff>9525</xdr:colOff>
      <xdr:row>18</xdr:row>
      <xdr:rowOff>9525</xdr:rowOff>
    </xdr:from>
    <xdr:to>
      <xdr:col>3</xdr:col>
      <xdr:colOff>0</xdr:colOff>
      <xdr:row>18</xdr:row>
      <xdr:rowOff>333375</xdr:rowOff>
    </xdr:to>
    <xdr:sp macro="" textlink="">
      <xdr:nvSpPr>
        <xdr:cNvPr id="5125" name="Text Box 5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 txBox="1">
          <a:spLocks noChangeArrowheads="1"/>
        </xdr:cNvSpPr>
      </xdr:nvSpPr>
      <xdr:spPr bwMode="auto">
        <a:xfrm>
          <a:off x="4781550" y="573405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65</a:t>
          </a:r>
        </a:p>
      </xdr:txBody>
    </xdr:sp>
    <xdr:clientData/>
  </xdr:twoCellAnchor>
  <xdr:twoCellAnchor>
    <xdr:from>
      <xdr:col>2</xdr:col>
      <xdr:colOff>9525</xdr:colOff>
      <xdr:row>22</xdr:row>
      <xdr:rowOff>9525</xdr:rowOff>
    </xdr:from>
    <xdr:to>
      <xdr:col>3</xdr:col>
      <xdr:colOff>0</xdr:colOff>
      <xdr:row>22</xdr:row>
      <xdr:rowOff>333375</xdr:rowOff>
    </xdr:to>
    <xdr:sp macro="" textlink="">
      <xdr:nvSpPr>
        <xdr:cNvPr id="5126" name="Text Box 6">
          <a:extLs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 txBox="1">
          <a:spLocks noChangeArrowheads="1"/>
        </xdr:cNvSpPr>
      </xdr:nvSpPr>
      <xdr:spPr bwMode="auto">
        <a:xfrm>
          <a:off x="4781550" y="676275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601</a:t>
          </a:r>
        </a:p>
      </xdr:txBody>
    </xdr:sp>
    <xdr:clientData/>
  </xdr:twoCellAnchor>
  <xdr:twoCellAnchor>
    <xdr:from>
      <xdr:col>2</xdr:col>
      <xdr:colOff>9525</xdr:colOff>
      <xdr:row>37</xdr:row>
      <xdr:rowOff>9525</xdr:rowOff>
    </xdr:from>
    <xdr:to>
      <xdr:col>3</xdr:col>
      <xdr:colOff>0</xdr:colOff>
      <xdr:row>37</xdr:row>
      <xdr:rowOff>333375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 txBox="1">
          <a:spLocks noChangeArrowheads="1"/>
        </xdr:cNvSpPr>
      </xdr:nvSpPr>
      <xdr:spPr bwMode="auto">
        <a:xfrm>
          <a:off x="4781550" y="123825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66</a:t>
          </a:r>
        </a:p>
      </xdr:txBody>
    </xdr:sp>
    <xdr:clientData/>
  </xdr:twoCellAnchor>
  <xdr:twoCellAnchor>
    <xdr:from>
      <xdr:col>2</xdr:col>
      <xdr:colOff>9525</xdr:colOff>
      <xdr:row>24</xdr:row>
      <xdr:rowOff>9525</xdr:rowOff>
    </xdr:from>
    <xdr:to>
      <xdr:col>3</xdr:col>
      <xdr:colOff>0</xdr:colOff>
      <xdr:row>24</xdr:row>
      <xdr:rowOff>333375</xdr:rowOff>
    </xdr:to>
    <xdr:sp macro="" textlink="">
      <xdr:nvSpPr>
        <xdr:cNvPr id="5128" name="Text Box 8">
          <a:extLs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 txBox="1">
          <a:spLocks noChangeArrowheads="1"/>
        </xdr:cNvSpPr>
      </xdr:nvSpPr>
      <xdr:spPr bwMode="auto">
        <a:xfrm>
          <a:off x="4781550" y="79248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SyF-Code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9525</xdr:rowOff>
    </xdr:from>
    <xdr:to>
      <xdr:col>3</xdr:col>
      <xdr:colOff>0</xdr:colOff>
      <xdr:row>9</xdr:row>
      <xdr:rowOff>333375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 txBox="1">
          <a:spLocks noChangeArrowheads="1"/>
        </xdr:cNvSpPr>
      </xdr:nvSpPr>
      <xdr:spPr bwMode="auto">
        <a:xfrm>
          <a:off x="4781550" y="247650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63</a:t>
          </a:r>
        </a:p>
      </xdr:txBody>
    </xdr:sp>
    <xdr:clientData/>
  </xdr:twoCellAnchor>
  <xdr:twoCellAnchor>
    <xdr:from>
      <xdr:col>2</xdr:col>
      <xdr:colOff>9525</xdr:colOff>
      <xdr:row>15</xdr:row>
      <xdr:rowOff>9525</xdr:rowOff>
    </xdr:from>
    <xdr:to>
      <xdr:col>3</xdr:col>
      <xdr:colOff>0</xdr:colOff>
      <xdr:row>15</xdr:row>
      <xdr:rowOff>333375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500-000002180000}"/>
            </a:ext>
          </a:extLst>
        </xdr:cNvPr>
        <xdr:cNvSpPr txBox="1">
          <a:spLocks noChangeArrowheads="1"/>
        </xdr:cNvSpPr>
      </xdr:nvSpPr>
      <xdr:spPr bwMode="auto">
        <a:xfrm>
          <a:off x="4781550" y="504825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64</a:t>
          </a:r>
        </a:p>
      </xdr:txBody>
    </xdr:sp>
    <xdr:clientData/>
  </xdr:twoCellAnchor>
  <xdr:twoCellAnchor>
    <xdr:from>
      <xdr:col>2</xdr:col>
      <xdr:colOff>19050</xdr:colOff>
      <xdr:row>26</xdr:row>
      <xdr:rowOff>0</xdr:rowOff>
    </xdr:from>
    <xdr:to>
      <xdr:col>3</xdr:col>
      <xdr:colOff>9525</xdr:colOff>
      <xdr:row>26</xdr:row>
      <xdr:rowOff>333375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500-000003180000}"/>
            </a:ext>
          </a:extLst>
        </xdr:cNvPr>
        <xdr:cNvSpPr txBox="1">
          <a:spLocks noChangeArrowheads="1"/>
        </xdr:cNvSpPr>
      </xdr:nvSpPr>
      <xdr:spPr bwMode="auto">
        <a:xfrm>
          <a:off x="4791075" y="1030605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7604"/>
  <sheetViews>
    <sheetView workbookViewId="0">
      <selection activeCell="A2" sqref="A2:I2"/>
    </sheetView>
  </sheetViews>
  <sheetFormatPr baseColWidth="10" defaultColWidth="0.140625" defaultRowHeight="12.75" zeroHeight="1"/>
  <cols>
    <col min="1" max="1" width="3.7109375" customWidth="1"/>
    <col min="2" max="2" width="36.7109375" customWidth="1"/>
    <col min="3" max="3" width="3.85546875" customWidth="1"/>
    <col min="4" max="4" width="11.42578125" customWidth="1"/>
    <col min="5" max="5" width="28.5703125" customWidth="1"/>
    <col min="6" max="6" width="6.42578125" customWidth="1"/>
    <col min="7" max="7" width="13" customWidth="1"/>
    <col min="8" max="8" width="30.7109375" customWidth="1"/>
    <col min="9" max="9" width="3.7109375" customWidth="1"/>
    <col min="10" max="255" width="0" hidden="1" customWidth="1"/>
  </cols>
  <sheetData>
    <row r="1" spans="1:9" ht="48.2" customHeight="1">
      <c r="A1" s="270" t="s">
        <v>391</v>
      </c>
      <c r="B1" s="271"/>
      <c r="C1" s="271"/>
      <c r="D1" s="271"/>
      <c r="E1" s="271"/>
      <c r="F1" s="271"/>
      <c r="G1" s="271"/>
      <c r="H1" s="271"/>
      <c r="I1" s="272"/>
    </row>
    <row r="2" spans="1:9" ht="48.2" customHeight="1">
      <c r="A2" s="281" t="s">
        <v>364</v>
      </c>
      <c r="B2" s="282"/>
      <c r="C2" s="282"/>
      <c r="D2" s="282"/>
      <c r="E2" s="282"/>
      <c r="F2" s="282"/>
      <c r="G2" s="282"/>
      <c r="H2" s="282"/>
      <c r="I2" s="283"/>
    </row>
    <row r="3" spans="1:9" ht="15" customHeight="1">
      <c r="A3" s="1"/>
      <c r="B3" s="12" t="s">
        <v>0</v>
      </c>
      <c r="C3" s="3"/>
      <c r="D3" s="3"/>
      <c r="E3" s="2"/>
      <c r="F3" s="3"/>
      <c r="G3" s="3"/>
      <c r="H3" s="3"/>
      <c r="I3" s="24"/>
    </row>
    <row r="4" spans="1:9">
      <c r="A4" s="4"/>
      <c r="B4" s="23"/>
      <c r="C4" s="13"/>
      <c r="D4" s="276" t="s">
        <v>6</v>
      </c>
      <c r="E4" s="273"/>
      <c r="F4" s="5"/>
      <c r="G4" s="5"/>
      <c r="H4" s="5"/>
      <c r="I4" s="25"/>
    </row>
    <row r="5" spans="1:9">
      <c r="A5" s="4"/>
      <c r="B5" s="15" t="s">
        <v>1</v>
      </c>
      <c r="C5" s="6"/>
      <c r="D5" s="276"/>
      <c r="E5" s="274"/>
      <c r="F5" s="5"/>
      <c r="G5" s="16"/>
      <c r="H5" s="5"/>
      <c r="I5" s="25"/>
    </row>
    <row r="6" spans="1:9">
      <c r="A6" s="4"/>
      <c r="B6" s="23"/>
      <c r="C6" s="13"/>
      <c r="D6" s="14"/>
      <c r="E6" s="275"/>
      <c r="F6" s="5"/>
      <c r="G6" s="14"/>
      <c r="H6" s="5"/>
      <c r="I6" s="25"/>
    </row>
    <row r="7" spans="1:9">
      <c r="A7" s="4"/>
      <c r="B7" s="15" t="s">
        <v>2</v>
      </c>
      <c r="C7" s="6"/>
      <c r="D7" s="6" t="s">
        <v>3</v>
      </c>
      <c r="E7" s="22"/>
      <c r="F7" s="5"/>
      <c r="G7" s="5"/>
      <c r="H7" s="5"/>
      <c r="I7" s="25"/>
    </row>
    <row r="8" spans="1:9">
      <c r="A8" s="4"/>
      <c r="B8" s="23"/>
      <c r="C8" s="13"/>
      <c r="D8" s="14" t="s">
        <v>4</v>
      </c>
      <c r="E8" s="22"/>
      <c r="F8" s="5"/>
      <c r="G8" s="6"/>
      <c r="H8" s="5"/>
      <c r="I8" s="25"/>
    </row>
    <row r="9" spans="1:9">
      <c r="A9" s="7"/>
      <c r="B9" s="17" t="s">
        <v>183</v>
      </c>
      <c r="C9" s="6"/>
      <c r="D9" s="6"/>
      <c r="E9" s="6"/>
      <c r="F9" s="6"/>
      <c r="G9" s="14"/>
      <c r="H9" s="5"/>
      <c r="I9" s="25"/>
    </row>
    <row r="10" spans="1:9">
      <c r="A10" s="7"/>
      <c r="B10" s="17" t="s">
        <v>184</v>
      </c>
      <c r="C10" s="6"/>
      <c r="D10" s="6"/>
      <c r="E10" s="6"/>
      <c r="F10" s="6"/>
      <c r="G10" s="21"/>
      <c r="H10" s="5"/>
      <c r="I10" s="25"/>
    </row>
    <row r="11" spans="1:9">
      <c r="A11" s="7"/>
      <c r="B11" s="18" t="s">
        <v>5</v>
      </c>
      <c r="C11" s="6"/>
      <c r="D11" s="14" t="s">
        <v>182</v>
      </c>
      <c r="E11" s="14"/>
      <c r="F11" s="5"/>
      <c r="G11" s="6"/>
      <c r="H11" s="5"/>
      <c r="I11" s="25"/>
    </row>
    <row r="12" spans="1:9">
      <c r="A12" s="4"/>
      <c r="B12" s="23"/>
      <c r="C12" s="13"/>
      <c r="D12" s="14" t="s">
        <v>360</v>
      </c>
      <c r="E12" s="14"/>
      <c r="F12" s="5"/>
      <c r="G12" s="14"/>
      <c r="H12" s="5"/>
      <c r="I12" s="25"/>
    </row>
    <row r="13" spans="1:9">
      <c r="A13" s="4"/>
      <c r="B13" s="19" t="s">
        <v>5</v>
      </c>
      <c r="C13" s="6"/>
      <c r="D13" s="14" t="s">
        <v>306</v>
      </c>
      <c r="E13" s="277"/>
      <c r="F13" s="278"/>
      <c r="G13" s="14"/>
      <c r="H13" s="5"/>
      <c r="I13" s="25"/>
    </row>
    <row r="14" spans="1:9">
      <c r="A14" s="4"/>
      <c r="B14" s="23"/>
      <c r="C14" s="13"/>
      <c r="D14" s="14" t="s">
        <v>307</v>
      </c>
      <c r="E14" s="277"/>
      <c r="F14" s="278"/>
      <c r="G14" s="6"/>
      <c r="H14" s="6"/>
      <c r="I14" s="25"/>
    </row>
    <row r="15" spans="1:9">
      <c r="A15" s="4"/>
      <c r="B15" s="15" t="s">
        <v>328</v>
      </c>
      <c r="C15" s="5"/>
      <c r="D15" s="20" t="s">
        <v>308</v>
      </c>
      <c r="E15" s="279"/>
      <c r="F15" s="280"/>
      <c r="G15" s="5"/>
      <c r="H15" s="5"/>
      <c r="I15" s="25"/>
    </row>
    <row r="16" spans="1:9">
      <c r="A16" s="4"/>
      <c r="B16" s="206"/>
      <c r="C16" s="13"/>
      <c r="D16" s="6"/>
      <c r="E16" s="8"/>
      <c r="F16" s="14"/>
      <c r="G16" s="6"/>
      <c r="H16" s="5"/>
      <c r="I16" s="25"/>
    </row>
    <row r="17" spans="1:9" ht="14.25">
      <c r="A17" s="4"/>
      <c r="B17" s="11"/>
      <c r="C17" s="10"/>
      <c r="D17" s="6" t="s">
        <v>181</v>
      </c>
      <c r="E17" s="11"/>
      <c r="F17" s="10"/>
      <c r="G17" s="10"/>
      <c r="H17" s="9"/>
      <c r="I17" s="25"/>
    </row>
    <row r="18" spans="1:9" ht="13.7" customHeight="1">
      <c r="A18" s="26"/>
      <c r="B18" s="40" t="s">
        <v>327</v>
      </c>
      <c r="C18" s="27"/>
      <c r="D18" s="27"/>
      <c r="E18" s="27"/>
      <c r="F18" s="27"/>
      <c r="G18" s="27"/>
      <c r="H18" s="27"/>
      <c r="I18" s="25"/>
    </row>
    <row r="19" spans="1:9" ht="50.25" customHeight="1">
      <c r="A19" s="26"/>
      <c r="B19" s="261"/>
      <c r="C19" s="262"/>
      <c r="D19" s="262"/>
      <c r="E19" s="262"/>
      <c r="F19" s="262"/>
      <c r="G19" s="262"/>
      <c r="H19" s="263"/>
      <c r="I19" s="25"/>
    </row>
    <row r="20" spans="1:9" ht="50.25" customHeight="1">
      <c r="A20" s="26"/>
      <c r="B20" s="264"/>
      <c r="C20" s="265"/>
      <c r="D20" s="265"/>
      <c r="E20" s="265"/>
      <c r="F20" s="265"/>
      <c r="G20" s="265"/>
      <c r="H20" s="266"/>
      <c r="I20" s="25"/>
    </row>
    <row r="21" spans="1:9" ht="50.25" customHeight="1">
      <c r="A21" s="26"/>
      <c r="B21" s="264"/>
      <c r="C21" s="265"/>
      <c r="D21" s="265"/>
      <c r="E21" s="265"/>
      <c r="F21" s="265"/>
      <c r="G21" s="265"/>
      <c r="H21" s="266"/>
      <c r="I21" s="25"/>
    </row>
    <row r="22" spans="1:9" ht="50.25" customHeight="1">
      <c r="A22" s="26"/>
      <c r="B22" s="264"/>
      <c r="C22" s="265"/>
      <c r="D22" s="265"/>
      <c r="E22" s="265"/>
      <c r="F22" s="265"/>
      <c r="G22" s="265"/>
      <c r="H22" s="266"/>
      <c r="I22" s="25"/>
    </row>
    <row r="23" spans="1:9" ht="50.25" customHeight="1">
      <c r="A23" s="26"/>
      <c r="B23" s="264"/>
      <c r="C23" s="265"/>
      <c r="D23" s="265"/>
      <c r="E23" s="265"/>
      <c r="F23" s="265"/>
      <c r="G23" s="265"/>
      <c r="H23" s="266"/>
      <c r="I23" s="25"/>
    </row>
    <row r="24" spans="1:9" ht="50.25" customHeight="1">
      <c r="A24" s="26"/>
      <c r="B24" s="264"/>
      <c r="C24" s="265"/>
      <c r="D24" s="265"/>
      <c r="E24" s="265"/>
      <c r="F24" s="265"/>
      <c r="G24" s="265"/>
      <c r="H24" s="266"/>
      <c r="I24" s="25"/>
    </row>
    <row r="25" spans="1:9" ht="50.25" customHeight="1">
      <c r="A25" s="26"/>
      <c r="B25" s="264"/>
      <c r="C25" s="265"/>
      <c r="D25" s="265"/>
      <c r="E25" s="265"/>
      <c r="F25" s="265"/>
      <c r="G25" s="265"/>
      <c r="H25" s="266"/>
      <c r="I25" s="25"/>
    </row>
    <row r="26" spans="1:9" ht="50.25" customHeight="1">
      <c r="A26" s="26"/>
      <c r="B26" s="264"/>
      <c r="C26" s="265"/>
      <c r="D26" s="265"/>
      <c r="E26" s="265"/>
      <c r="F26" s="265"/>
      <c r="G26" s="265"/>
      <c r="H26" s="266"/>
      <c r="I26" s="25"/>
    </row>
    <row r="27" spans="1:9" ht="50.25" customHeight="1">
      <c r="A27" s="26"/>
      <c r="B27" s="264"/>
      <c r="C27" s="265"/>
      <c r="D27" s="265"/>
      <c r="E27" s="265"/>
      <c r="F27" s="265"/>
      <c r="G27" s="265"/>
      <c r="H27" s="266"/>
      <c r="I27" s="25"/>
    </row>
    <row r="28" spans="1:9" ht="50.25" customHeight="1">
      <c r="A28" s="26"/>
      <c r="B28" s="267"/>
      <c r="C28" s="268"/>
      <c r="D28" s="268"/>
      <c r="E28" s="268"/>
      <c r="F28" s="268"/>
      <c r="G28" s="268"/>
      <c r="H28" s="269"/>
      <c r="I28" s="25"/>
    </row>
    <row r="29" spans="1:9">
      <c r="A29" s="28"/>
      <c r="B29" s="211"/>
      <c r="C29" s="29"/>
      <c r="D29" s="29"/>
      <c r="E29" s="29"/>
      <c r="F29" s="29"/>
      <c r="G29" s="29"/>
      <c r="H29" s="29"/>
      <c r="I29" s="30"/>
    </row>
    <row r="30" spans="1:9" hidden="1"/>
    <row r="31" spans="1:9" hidden="1"/>
    <row r="32" spans="1: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</sheetData>
  <mergeCells count="8">
    <mergeCell ref="B19:H28"/>
    <mergeCell ref="A1:I1"/>
    <mergeCell ref="E4:E6"/>
    <mergeCell ref="D4:D5"/>
    <mergeCell ref="E13:F13"/>
    <mergeCell ref="E14:F14"/>
    <mergeCell ref="E15:F15"/>
    <mergeCell ref="A2:I2"/>
  </mergeCells>
  <phoneticPr fontId="2" type="noConversion"/>
  <printOptions horizontalCentered="1"/>
  <pageMargins left="0.78740157480314965" right="0.39370078740157483" top="0.78740157480314965" bottom="0.78740157480314965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U146"/>
  <sheetViews>
    <sheetView showGridLines="0" workbookViewId="0">
      <pane xSplit="3" ySplit="9" topLeftCell="D10" activePane="bottomRight" state="frozen"/>
      <selection activeCell="G5" sqref="G5:G8"/>
      <selection pane="topRight" activeCell="G5" sqref="G5:G8"/>
      <selection pane="bottomLeft" activeCell="G5" sqref="G5:G8"/>
      <selection pane="bottomRight" activeCell="E4" sqref="E4"/>
    </sheetView>
  </sheetViews>
  <sheetFormatPr baseColWidth="10" defaultColWidth="0" defaultRowHeight="12" zeroHeight="1"/>
  <cols>
    <col min="1" max="1" width="4.7109375" style="188" customWidth="1"/>
    <col min="2" max="2" width="53.7109375" style="86" customWidth="1"/>
    <col min="3" max="3" width="5.28515625" style="70" customWidth="1"/>
    <col min="4" max="7" width="13" style="70" customWidth="1"/>
    <col min="8" max="8" width="13.140625" style="70" customWidth="1"/>
    <col min="9" max="15" width="13" style="70" customWidth="1"/>
    <col min="16" max="16" width="15" style="70" customWidth="1"/>
    <col min="17" max="17" width="13" style="87" customWidth="1"/>
    <col min="18" max="18" width="23.5703125" style="72" customWidth="1"/>
    <col min="19" max="255" width="13.28515625" style="72" hidden="1" customWidth="1"/>
    <col min="256" max="16384" width="0" style="72" hidden="1"/>
  </cols>
  <sheetData>
    <row r="1" spans="1:18" customFormat="1" ht="66.2" customHeight="1">
      <c r="A1" s="300" t="s">
        <v>317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2"/>
      <c r="R1" s="227"/>
    </row>
    <row r="2" spans="1:18" customFormat="1" ht="12.75">
      <c r="A2" s="189" t="s">
        <v>7</v>
      </c>
      <c r="B2" s="39"/>
      <c r="C2" s="35"/>
      <c r="D2" s="60" t="s">
        <v>190</v>
      </c>
      <c r="E2" s="61" t="s">
        <v>189</v>
      </c>
      <c r="F2" s="62" t="s">
        <v>191</v>
      </c>
      <c r="G2" s="62" t="s">
        <v>192</v>
      </c>
      <c r="H2" s="63" t="s">
        <v>193</v>
      </c>
      <c r="I2" s="60" t="s">
        <v>8</v>
      </c>
      <c r="J2" s="33"/>
      <c r="K2" s="33"/>
      <c r="L2" s="33"/>
      <c r="M2" s="33"/>
      <c r="N2" s="33"/>
      <c r="O2" s="33"/>
      <c r="P2" s="33"/>
      <c r="Q2" s="207"/>
      <c r="R2" s="227"/>
    </row>
    <row r="3" spans="1:18" customFormat="1" ht="15" customHeight="1">
      <c r="A3" s="190"/>
      <c r="B3" s="32"/>
      <c r="C3" s="46"/>
      <c r="D3" s="58">
        <v>1</v>
      </c>
      <c r="E3" s="59">
        <v>2024</v>
      </c>
      <c r="F3" s="209"/>
      <c r="G3" s="209"/>
      <c r="H3" s="209"/>
      <c r="I3" s="296">
        <f>Deckblatt!E4</f>
        <v>0</v>
      </c>
      <c r="J3" s="297"/>
      <c r="K3" s="33"/>
      <c r="L3" s="33"/>
      <c r="M3" s="33"/>
      <c r="N3" s="33"/>
      <c r="O3" s="33"/>
      <c r="P3" s="33"/>
      <c r="Q3" s="44"/>
      <c r="R3" s="227"/>
    </row>
    <row r="4" spans="1:18" customFormat="1" ht="12.2" customHeight="1">
      <c r="A4" s="190"/>
      <c r="B4" s="32"/>
      <c r="C4" s="46"/>
      <c r="D4" s="33"/>
      <c r="E4" s="33"/>
      <c r="F4" s="37"/>
      <c r="G4" s="31"/>
      <c r="H4" s="37"/>
      <c r="I4" s="298"/>
      <c r="J4" s="299"/>
      <c r="K4" s="37"/>
      <c r="L4" s="33"/>
      <c r="M4" s="33"/>
      <c r="N4" s="33"/>
      <c r="O4" s="33"/>
      <c r="P4" s="33"/>
      <c r="Q4" s="208"/>
      <c r="R4" s="227"/>
    </row>
    <row r="5" spans="1:18" s="38" customFormat="1" ht="18" customHeight="1">
      <c r="A5" s="191"/>
      <c r="B5" s="41"/>
      <c r="C5" s="286" t="s">
        <v>305</v>
      </c>
      <c r="D5" s="294" t="s">
        <v>324</v>
      </c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5"/>
      <c r="P5" s="286" t="s">
        <v>315</v>
      </c>
      <c r="Q5" s="286" t="s">
        <v>10</v>
      </c>
      <c r="R5" s="228"/>
    </row>
    <row r="6" spans="1:18" s="38" customFormat="1" ht="12.75">
      <c r="A6" s="189"/>
      <c r="B6" s="39"/>
      <c r="C6" s="287"/>
      <c r="D6" s="289" t="s">
        <v>11</v>
      </c>
      <c r="E6" s="289"/>
      <c r="F6" s="289"/>
      <c r="G6" s="289"/>
      <c r="H6" s="289"/>
      <c r="I6" s="289"/>
      <c r="J6" s="289"/>
      <c r="K6" s="290"/>
      <c r="L6" s="293" t="s">
        <v>12</v>
      </c>
      <c r="M6" s="289"/>
      <c r="N6" s="289"/>
      <c r="O6" s="290"/>
      <c r="P6" s="287"/>
      <c r="Q6" s="287"/>
      <c r="R6" s="228"/>
    </row>
    <row r="7" spans="1:18" s="38" customFormat="1" ht="37.5" customHeight="1">
      <c r="A7" s="192" t="s">
        <v>17</v>
      </c>
      <c r="B7" s="39"/>
      <c r="C7" s="287"/>
      <c r="D7" s="286" t="s">
        <v>13</v>
      </c>
      <c r="E7" s="286" t="s">
        <v>14</v>
      </c>
      <c r="F7" s="286" t="s">
        <v>309</v>
      </c>
      <c r="G7" s="286" t="s">
        <v>15</v>
      </c>
      <c r="H7" s="286" t="s">
        <v>213</v>
      </c>
      <c r="I7" s="286" t="s">
        <v>310</v>
      </c>
      <c r="J7" s="286" t="s">
        <v>187</v>
      </c>
      <c r="K7" s="286" t="s">
        <v>311</v>
      </c>
      <c r="L7" s="286" t="s">
        <v>16</v>
      </c>
      <c r="M7" s="303" t="s">
        <v>185</v>
      </c>
      <c r="N7" s="304"/>
      <c r="O7" s="286" t="s">
        <v>186</v>
      </c>
      <c r="P7" s="287"/>
      <c r="Q7" s="287"/>
      <c r="R7" s="228"/>
    </row>
    <row r="8" spans="1:18" s="38" customFormat="1" ht="51" customHeight="1">
      <c r="A8" s="192"/>
      <c r="B8" s="43" t="s">
        <v>19</v>
      </c>
      <c r="C8" s="287"/>
      <c r="D8" s="288"/>
      <c r="E8" s="288"/>
      <c r="F8" s="288"/>
      <c r="G8" s="288"/>
      <c r="H8" s="288"/>
      <c r="I8" s="288"/>
      <c r="J8" s="288"/>
      <c r="K8" s="288"/>
      <c r="L8" s="288"/>
      <c r="M8" s="54" t="s">
        <v>188</v>
      </c>
      <c r="N8" s="54" t="s">
        <v>18</v>
      </c>
      <c r="O8" s="288"/>
      <c r="P8" s="288"/>
      <c r="Q8" s="288"/>
      <c r="R8" s="291" t="s">
        <v>349</v>
      </c>
    </row>
    <row r="9" spans="1:18" s="38" customFormat="1" ht="13.7" customHeight="1">
      <c r="A9" s="193"/>
      <c r="B9" s="42"/>
      <c r="C9" s="288"/>
      <c r="D9" s="116">
        <v>511</v>
      </c>
      <c r="E9" s="116">
        <v>513</v>
      </c>
      <c r="F9" s="126">
        <v>512</v>
      </c>
      <c r="G9" s="126">
        <v>521</v>
      </c>
      <c r="H9" s="126">
        <v>522</v>
      </c>
      <c r="I9" s="127">
        <v>530</v>
      </c>
      <c r="J9" s="126">
        <v>54</v>
      </c>
      <c r="K9" s="126">
        <v>55</v>
      </c>
      <c r="L9" s="126">
        <v>561</v>
      </c>
      <c r="M9" s="126">
        <v>562</v>
      </c>
      <c r="N9" s="126">
        <v>563</v>
      </c>
      <c r="O9" s="125">
        <v>565</v>
      </c>
      <c r="P9" s="45"/>
      <c r="Q9" s="125">
        <v>59</v>
      </c>
      <c r="R9" s="292"/>
    </row>
    <row r="10" spans="1:18" ht="25.5" customHeight="1">
      <c r="A10" s="233" t="s">
        <v>350</v>
      </c>
      <c r="B10" s="234"/>
      <c r="C10" s="47"/>
      <c r="D10" s="49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71"/>
    </row>
    <row r="11" spans="1:18">
      <c r="A11" s="235" t="s">
        <v>20</v>
      </c>
      <c r="B11" s="234" t="s">
        <v>351</v>
      </c>
      <c r="C11" s="52" t="s">
        <v>21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4">
        <f>SUM(D11:O11)</f>
        <v>0</v>
      </c>
      <c r="Q11" s="73">
        <v>0</v>
      </c>
    </row>
    <row r="12" spans="1:18">
      <c r="A12" s="235" t="s">
        <v>22</v>
      </c>
      <c r="B12" s="234" t="s">
        <v>23</v>
      </c>
      <c r="C12" s="48" t="s">
        <v>24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4">
        <f t="shared" ref="P12:P26" si="0">SUM(D12:O12)</f>
        <v>0</v>
      </c>
      <c r="Q12" s="73">
        <v>0</v>
      </c>
    </row>
    <row r="13" spans="1:18">
      <c r="A13" s="235" t="s">
        <v>25</v>
      </c>
      <c r="B13" s="234" t="s">
        <v>26</v>
      </c>
      <c r="C13" s="48" t="s">
        <v>27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4">
        <f t="shared" si="0"/>
        <v>0</v>
      </c>
      <c r="Q13" s="73">
        <v>0</v>
      </c>
    </row>
    <row r="14" spans="1:18">
      <c r="A14" s="235" t="s">
        <v>25</v>
      </c>
      <c r="B14" s="234" t="s">
        <v>28</v>
      </c>
      <c r="C14" s="48" t="s">
        <v>29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4">
        <f t="shared" si="0"/>
        <v>0</v>
      </c>
      <c r="Q14" s="73">
        <v>0</v>
      </c>
    </row>
    <row r="15" spans="1:18">
      <c r="A15" s="235" t="s">
        <v>25</v>
      </c>
      <c r="B15" s="234" t="s">
        <v>30</v>
      </c>
      <c r="C15" s="48" t="s">
        <v>31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4">
        <f t="shared" si="0"/>
        <v>0</v>
      </c>
      <c r="Q15" s="73">
        <v>0</v>
      </c>
    </row>
    <row r="16" spans="1:18">
      <c r="A16" s="235" t="s">
        <v>32</v>
      </c>
      <c r="B16" s="234" t="s">
        <v>381</v>
      </c>
      <c r="C16" s="48" t="s">
        <v>33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4">
        <f t="shared" si="0"/>
        <v>0</v>
      </c>
      <c r="Q16" s="73">
        <v>0</v>
      </c>
    </row>
    <row r="17" spans="1:17" ht="24">
      <c r="A17" s="235" t="s">
        <v>25</v>
      </c>
      <c r="B17" s="234" t="s">
        <v>34</v>
      </c>
      <c r="C17" s="48" t="s">
        <v>35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4">
        <f t="shared" si="0"/>
        <v>0</v>
      </c>
      <c r="Q17" s="73">
        <v>0</v>
      </c>
    </row>
    <row r="18" spans="1:17">
      <c r="A18" s="235" t="s">
        <v>32</v>
      </c>
      <c r="B18" s="234" t="s">
        <v>36</v>
      </c>
      <c r="C18" s="48" t="s">
        <v>37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4">
        <f t="shared" si="0"/>
        <v>0</v>
      </c>
      <c r="Q18" s="73">
        <v>0</v>
      </c>
    </row>
    <row r="19" spans="1:17" ht="12.2" customHeight="1">
      <c r="A19" s="235" t="s">
        <v>32</v>
      </c>
      <c r="B19" s="234" t="s">
        <v>38</v>
      </c>
      <c r="C19" s="48" t="s">
        <v>39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4">
        <f t="shared" si="0"/>
        <v>0</v>
      </c>
      <c r="Q19" s="73">
        <v>0</v>
      </c>
    </row>
    <row r="20" spans="1:17">
      <c r="A20" s="235" t="s">
        <v>22</v>
      </c>
      <c r="B20" s="234" t="s">
        <v>40</v>
      </c>
      <c r="C20" s="48" t="s">
        <v>41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4">
        <f t="shared" si="0"/>
        <v>0</v>
      </c>
      <c r="Q20" s="73">
        <v>0</v>
      </c>
    </row>
    <row r="21" spans="1:17">
      <c r="A21" s="235" t="s">
        <v>25</v>
      </c>
      <c r="B21" s="234" t="s">
        <v>42</v>
      </c>
      <c r="C21" s="48" t="s">
        <v>43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4">
        <f t="shared" si="0"/>
        <v>0</v>
      </c>
      <c r="Q21" s="73">
        <v>0</v>
      </c>
    </row>
    <row r="22" spans="1:17">
      <c r="A22" s="235" t="s">
        <v>25</v>
      </c>
      <c r="B22" s="234" t="s">
        <v>44</v>
      </c>
      <c r="C22" s="48" t="s">
        <v>45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4">
        <f t="shared" si="0"/>
        <v>0</v>
      </c>
      <c r="Q22" s="73">
        <v>0</v>
      </c>
    </row>
    <row r="23" spans="1:17" ht="12.2" customHeight="1">
      <c r="A23" s="235" t="s">
        <v>20</v>
      </c>
      <c r="B23" s="234" t="s">
        <v>382</v>
      </c>
      <c r="C23" s="48" t="s">
        <v>46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4">
        <f t="shared" si="0"/>
        <v>0</v>
      </c>
      <c r="Q23" s="73">
        <v>0</v>
      </c>
    </row>
    <row r="24" spans="1:17">
      <c r="A24" s="235" t="s">
        <v>22</v>
      </c>
      <c r="B24" s="234" t="s">
        <v>47</v>
      </c>
      <c r="C24" s="48" t="s">
        <v>48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4">
        <f t="shared" si="0"/>
        <v>0</v>
      </c>
      <c r="Q24" s="73">
        <v>0</v>
      </c>
    </row>
    <row r="25" spans="1:17">
      <c r="A25" s="235" t="s">
        <v>25</v>
      </c>
      <c r="B25" s="234" t="s">
        <v>383</v>
      </c>
      <c r="C25" s="231" t="s">
        <v>352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4">
        <f t="shared" ref="P25" si="1">SUM(D25:O25)</f>
        <v>0</v>
      </c>
      <c r="Q25" s="73">
        <v>0</v>
      </c>
    </row>
    <row r="26" spans="1:17">
      <c r="A26" s="235" t="s">
        <v>32</v>
      </c>
      <c r="B26" s="234" t="s">
        <v>384</v>
      </c>
      <c r="C26" s="231" t="s">
        <v>378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4">
        <f t="shared" si="0"/>
        <v>0</v>
      </c>
      <c r="Q26" s="73">
        <v>0</v>
      </c>
    </row>
    <row r="27" spans="1:17" ht="25.5" customHeight="1">
      <c r="A27" s="233" t="s">
        <v>51</v>
      </c>
      <c r="B27" s="234"/>
      <c r="C27" s="49"/>
      <c r="D27" s="7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76"/>
      <c r="Q27" s="77"/>
    </row>
    <row r="28" spans="1:17">
      <c r="A28" s="235" t="s">
        <v>25</v>
      </c>
      <c r="B28" s="234" t="s">
        <v>51</v>
      </c>
      <c r="C28" s="52" t="s">
        <v>52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4">
        <f>SUM(D28:O28)</f>
        <v>0</v>
      </c>
      <c r="Q28" s="73">
        <v>0</v>
      </c>
    </row>
    <row r="29" spans="1:17" ht="25.5" customHeight="1">
      <c r="A29" s="233" t="s">
        <v>53</v>
      </c>
      <c r="B29" s="234"/>
      <c r="C29" s="49"/>
      <c r="D29" s="7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76"/>
      <c r="Q29" s="77"/>
    </row>
    <row r="30" spans="1:17">
      <c r="A30" s="235" t="s">
        <v>20</v>
      </c>
      <c r="B30" s="236" t="s">
        <v>54</v>
      </c>
      <c r="C30" s="50" t="s">
        <v>55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4">
        <f t="shared" ref="P30:P40" si="2">SUM(D30:O30)</f>
        <v>0</v>
      </c>
      <c r="Q30" s="73">
        <v>0</v>
      </c>
    </row>
    <row r="31" spans="1:17" ht="36">
      <c r="A31" s="237"/>
      <c r="B31" s="238" t="s">
        <v>56</v>
      </c>
      <c r="C31" s="48" t="s">
        <v>57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4">
        <f t="shared" si="2"/>
        <v>0</v>
      </c>
      <c r="Q31" s="73">
        <v>0</v>
      </c>
    </row>
    <row r="32" spans="1:17">
      <c r="A32" s="235" t="s">
        <v>25</v>
      </c>
      <c r="B32" s="238" t="s">
        <v>385</v>
      </c>
      <c r="C32" s="48" t="s">
        <v>58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4">
        <f t="shared" si="2"/>
        <v>0</v>
      </c>
      <c r="Q32" s="73">
        <v>0</v>
      </c>
    </row>
    <row r="33" spans="1:17">
      <c r="A33" s="235" t="s">
        <v>25</v>
      </c>
      <c r="B33" s="238" t="s">
        <v>386</v>
      </c>
      <c r="C33" s="48" t="s">
        <v>59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4">
        <f t="shared" si="2"/>
        <v>0</v>
      </c>
      <c r="Q33" s="73">
        <v>0</v>
      </c>
    </row>
    <row r="34" spans="1:17">
      <c r="A34" s="235" t="s">
        <v>25</v>
      </c>
      <c r="B34" s="238" t="s">
        <v>60</v>
      </c>
      <c r="C34" s="48" t="s">
        <v>61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4">
        <f t="shared" si="2"/>
        <v>0</v>
      </c>
      <c r="Q34" s="73">
        <v>0</v>
      </c>
    </row>
    <row r="35" spans="1:17">
      <c r="A35" s="235" t="s">
        <v>25</v>
      </c>
      <c r="B35" s="238" t="s">
        <v>62</v>
      </c>
      <c r="C35" s="48" t="s">
        <v>63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4">
        <f t="shared" si="2"/>
        <v>0</v>
      </c>
      <c r="Q35" s="73">
        <v>0</v>
      </c>
    </row>
    <row r="36" spans="1:17">
      <c r="A36" s="235" t="s">
        <v>25</v>
      </c>
      <c r="B36" s="238" t="s">
        <v>335</v>
      </c>
      <c r="C36" s="48" t="s">
        <v>64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4">
        <f t="shared" si="2"/>
        <v>0</v>
      </c>
      <c r="Q36" s="73">
        <v>0</v>
      </c>
    </row>
    <row r="37" spans="1:17">
      <c r="A37" s="235" t="s">
        <v>25</v>
      </c>
      <c r="B37" s="238" t="s">
        <v>65</v>
      </c>
      <c r="C37" s="48" t="s">
        <v>66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4">
        <f t="shared" si="2"/>
        <v>0</v>
      </c>
      <c r="Q37" s="73">
        <v>0</v>
      </c>
    </row>
    <row r="38" spans="1:17" ht="24" customHeight="1">
      <c r="A38" s="239"/>
      <c r="B38" s="238" t="s">
        <v>67</v>
      </c>
      <c r="C38" s="48" t="s">
        <v>68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4">
        <f>SUM(D38:O38)</f>
        <v>0</v>
      </c>
      <c r="Q38" s="73">
        <v>0</v>
      </c>
    </row>
    <row r="39" spans="1:17">
      <c r="A39" s="239"/>
      <c r="B39" s="238" t="s">
        <v>49</v>
      </c>
      <c r="C39" s="231" t="s">
        <v>353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4">
        <f>SUM(D39:O39)</f>
        <v>0</v>
      </c>
      <c r="Q39" s="73">
        <v>0</v>
      </c>
    </row>
    <row r="40" spans="1:17">
      <c r="A40" s="239"/>
      <c r="B40" s="238" t="s">
        <v>50</v>
      </c>
      <c r="C40" s="231" t="s">
        <v>354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4">
        <f t="shared" si="2"/>
        <v>0</v>
      </c>
      <c r="Q40" s="73">
        <v>0</v>
      </c>
    </row>
    <row r="41" spans="1:17">
      <c r="A41" s="239"/>
      <c r="B41" s="238" t="s">
        <v>387</v>
      </c>
      <c r="C41" s="251" t="s">
        <v>377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4">
        <f t="shared" ref="P41" si="3">SUM(D41:O41)</f>
        <v>0</v>
      </c>
      <c r="Q41" s="73">
        <v>0</v>
      </c>
    </row>
    <row r="42" spans="1:17" ht="25.5" customHeight="1">
      <c r="A42" s="233" t="s">
        <v>69</v>
      </c>
      <c r="B42" s="234"/>
      <c r="C42" s="49"/>
      <c r="D42" s="7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76"/>
      <c r="Q42" s="77"/>
    </row>
    <row r="43" spans="1:17">
      <c r="A43" s="235" t="s">
        <v>32</v>
      </c>
      <c r="B43" s="234" t="s">
        <v>70</v>
      </c>
      <c r="C43" s="52" t="s">
        <v>71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4">
        <f t="shared" ref="P43:P50" si="4">SUM(D43:O43)</f>
        <v>0</v>
      </c>
      <c r="Q43" s="73">
        <v>0</v>
      </c>
    </row>
    <row r="44" spans="1:17">
      <c r="A44" s="235" t="s">
        <v>25</v>
      </c>
      <c r="B44" s="234" t="s">
        <v>72</v>
      </c>
      <c r="C44" s="48" t="s">
        <v>73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4">
        <f t="shared" si="4"/>
        <v>0</v>
      </c>
      <c r="Q44" s="73">
        <v>0</v>
      </c>
    </row>
    <row r="45" spans="1:17">
      <c r="A45" s="235" t="s">
        <v>25</v>
      </c>
      <c r="B45" s="234" t="s">
        <v>75</v>
      </c>
      <c r="C45" s="48" t="s">
        <v>76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4">
        <f t="shared" si="4"/>
        <v>0</v>
      </c>
      <c r="Q45" s="73">
        <v>0</v>
      </c>
    </row>
    <row r="46" spans="1:17">
      <c r="A46" s="235" t="s">
        <v>25</v>
      </c>
      <c r="B46" s="234" t="s">
        <v>77</v>
      </c>
      <c r="C46" s="48" t="s">
        <v>78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4">
        <f t="shared" si="4"/>
        <v>0</v>
      </c>
      <c r="Q46" s="73">
        <v>0</v>
      </c>
    </row>
    <row r="47" spans="1:17">
      <c r="A47" s="235" t="s">
        <v>25</v>
      </c>
      <c r="B47" s="234" t="s">
        <v>79</v>
      </c>
      <c r="C47" s="48" t="s">
        <v>80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4">
        <f t="shared" si="4"/>
        <v>0</v>
      </c>
      <c r="Q47" s="73">
        <v>0</v>
      </c>
    </row>
    <row r="48" spans="1:17">
      <c r="A48" s="235" t="s">
        <v>25</v>
      </c>
      <c r="B48" s="234" t="s">
        <v>81</v>
      </c>
      <c r="C48" s="48" t="s">
        <v>82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4">
        <f t="shared" si="4"/>
        <v>0</v>
      </c>
      <c r="Q48" s="73">
        <v>0</v>
      </c>
    </row>
    <row r="49" spans="1:17">
      <c r="A49" s="235" t="s">
        <v>25</v>
      </c>
      <c r="B49" s="234" t="s">
        <v>83</v>
      </c>
      <c r="C49" s="48" t="s">
        <v>84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4">
        <f t="shared" si="4"/>
        <v>0</v>
      </c>
      <c r="Q49" s="73">
        <v>0</v>
      </c>
    </row>
    <row r="50" spans="1:17">
      <c r="A50" s="235" t="s">
        <v>25</v>
      </c>
      <c r="B50" s="234" t="s">
        <v>85</v>
      </c>
      <c r="C50" s="48" t="s">
        <v>86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4">
        <f t="shared" si="4"/>
        <v>0</v>
      </c>
      <c r="Q50" s="73">
        <v>0</v>
      </c>
    </row>
    <row r="51" spans="1:17" ht="25.5" customHeight="1">
      <c r="A51" s="233" t="s">
        <v>87</v>
      </c>
      <c r="B51" s="234"/>
      <c r="C51" s="49"/>
      <c r="D51" s="7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76"/>
      <c r="Q51" s="77"/>
    </row>
    <row r="52" spans="1:17">
      <c r="A52" s="235"/>
      <c r="B52" s="240" t="s">
        <v>88</v>
      </c>
      <c r="C52" s="50" t="s">
        <v>89</v>
      </c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4">
        <f t="shared" ref="P52:P57" si="5">SUM(D52:O52)</f>
        <v>0</v>
      </c>
      <c r="Q52" s="73">
        <v>0</v>
      </c>
    </row>
    <row r="53" spans="1:17">
      <c r="A53" s="235" t="s">
        <v>20</v>
      </c>
      <c r="B53" s="240" t="s">
        <v>388</v>
      </c>
      <c r="C53" s="51" t="s">
        <v>90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4">
        <f t="shared" si="5"/>
        <v>0</v>
      </c>
      <c r="Q53" s="73">
        <v>0</v>
      </c>
    </row>
    <row r="54" spans="1:17">
      <c r="A54" s="235" t="s">
        <v>20</v>
      </c>
      <c r="B54" s="240" t="s">
        <v>91</v>
      </c>
      <c r="C54" s="48" t="s">
        <v>92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4">
        <f t="shared" si="5"/>
        <v>0</v>
      </c>
      <c r="Q54" s="73">
        <v>0</v>
      </c>
    </row>
    <row r="55" spans="1:17">
      <c r="A55" s="235" t="s">
        <v>32</v>
      </c>
      <c r="B55" s="234" t="s">
        <v>93</v>
      </c>
      <c r="C55" s="48" t="s">
        <v>94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4">
        <f t="shared" si="5"/>
        <v>0</v>
      </c>
      <c r="Q55" s="73">
        <v>0</v>
      </c>
    </row>
    <row r="56" spans="1:17">
      <c r="A56" s="235" t="s">
        <v>20</v>
      </c>
      <c r="B56" s="234" t="s">
        <v>95</v>
      </c>
      <c r="C56" s="48" t="s">
        <v>96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4">
        <f t="shared" si="5"/>
        <v>0</v>
      </c>
      <c r="Q56" s="73">
        <v>0</v>
      </c>
    </row>
    <row r="57" spans="1:17">
      <c r="A57" s="235" t="s">
        <v>25</v>
      </c>
      <c r="B57" s="234" t="s">
        <v>97</v>
      </c>
      <c r="C57" s="48" t="s">
        <v>98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74">
        <f t="shared" si="5"/>
        <v>0</v>
      </c>
      <c r="Q57" s="73">
        <v>0</v>
      </c>
    </row>
    <row r="58" spans="1:17" ht="25.5" customHeight="1">
      <c r="A58" s="233" t="s">
        <v>355</v>
      </c>
      <c r="B58" s="234"/>
      <c r="C58" s="49"/>
      <c r="D58" s="75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76"/>
      <c r="Q58" s="77"/>
    </row>
    <row r="59" spans="1:17">
      <c r="A59" s="235" t="s">
        <v>25</v>
      </c>
      <c r="B59" s="234" t="s">
        <v>99</v>
      </c>
      <c r="C59" s="50" t="s">
        <v>100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4">
        <f t="shared" ref="P59:P67" si="6">SUM(D59:O59)</f>
        <v>0</v>
      </c>
      <c r="Q59" s="73">
        <v>0</v>
      </c>
    </row>
    <row r="60" spans="1:17">
      <c r="A60" s="235" t="s">
        <v>25</v>
      </c>
      <c r="B60" s="234" t="s">
        <v>101</v>
      </c>
      <c r="C60" s="48" t="s">
        <v>102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4">
        <f t="shared" si="6"/>
        <v>0</v>
      </c>
      <c r="Q60" s="73">
        <v>0</v>
      </c>
    </row>
    <row r="61" spans="1:17">
      <c r="A61" s="235" t="s">
        <v>22</v>
      </c>
      <c r="B61" s="234" t="s">
        <v>103</v>
      </c>
      <c r="C61" s="48" t="s">
        <v>104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4">
        <f t="shared" si="6"/>
        <v>0</v>
      </c>
      <c r="Q61" s="73">
        <v>0</v>
      </c>
    </row>
    <row r="62" spans="1:17">
      <c r="A62" s="235" t="s">
        <v>25</v>
      </c>
      <c r="B62" s="234" t="s">
        <v>105</v>
      </c>
      <c r="C62" s="48" t="s">
        <v>106</v>
      </c>
      <c r="D62" s="73">
        <v>0</v>
      </c>
      <c r="E62" s="73">
        <v>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4">
        <f t="shared" si="6"/>
        <v>0</v>
      </c>
      <c r="Q62" s="73">
        <v>0</v>
      </c>
    </row>
    <row r="63" spans="1:17">
      <c r="A63" s="235" t="s">
        <v>25</v>
      </c>
      <c r="B63" s="234" t="s">
        <v>107</v>
      </c>
      <c r="C63" s="50" t="s">
        <v>108</v>
      </c>
      <c r="D63" s="73"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3">
        <v>0</v>
      </c>
      <c r="P63" s="74">
        <f t="shared" si="6"/>
        <v>0</v>
      </c>
      <c r="Q63" s="73">
        <v>0</v>
      </c>
    </row>
    <row r="64" spans="1:17">
      <c r="A64" s="235" t="s">
        <v>109</v>
      </c>
      <c r="B64" s="234" t="s">
        <v>110</v>
      </c>
      <c r="C64" s="48" t="s">
        <v>111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4">
        <f t="shared" si="6"/>
        <v>0</v>
      </c>
      <c r="Q64" s="73">
        <v>0</v>
      </c>
    </row>
    <row r="65" spans="1:17" ht="12.2" customHeight="1">
      <c r="A65" s="235" t="s">
        <v>112</v>
      </c>
      <c r="B65" s="234" t="s">
        <v>113</v>
      </c>
      <c r="C65" s="48" t="s">
        <v>114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4">
        <f t="shared" si="6"/>
        <v>0</v>
      </c>
      <c r="Q65" s="73">
        <v>0</v>
      </c>
    </row>
    <row r="66" spans="1:17">
      <c r="A66" s="235" t="s">
        <v>25</v>
      </c>
      <c r="B66" s="234" t="s">
        <v>115</v>
      </c>
      <c r="C66" s="48" t="s">
        <v>116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4">
        <f t="shared" si="6"/>
        <v>0</v>
      </c>
      <c r="Q66" s="73">
        <v>0</v>
      </c>
    </row>
    <row r="67" spans="1:17">
      <c r="A67" s="235" t="s">
        <v>25</v>
      </c>
      <c r="B67" s="234" t="s">
        <v>117</v>
      </c>
      <c r="C67" s="48" t="s">
        <v>118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4">
        <f t="shared" si="6"/>
        <v>0</v>
      </c>
      <c r="Q67" s="73">
        <v>0</v>
      </c>
    </row>
    <row r="68" spans="1:17" ht="25.5" customHeight="1">
      <c r="A68" s="233" t="s">
        <v>119</v>
      </c>
      <c r="B68" s="234"/>
      <c r="C68" s="49" t="s">
        <v>9</v>
      </c>
      <c r="D68" s="75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76"/>
      <c r="Q68" s="77"/>
    </row>
    <row r="69" spans="1:17">
      <c r="A69" s="235" t="s">
        <v>20</v>
      </c>
      <c r="B69" s="234" t="s">
        <v>120</v>
      </c>
      <c r="C69" s="50" t="s">
        <v>121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4">
        <f t="shared" ref="P69:P80" si="7">SUM(D69:O69)</f>
        <v>0</v>
      </c>
      <c r="Q69" s="73">
        <v>0</v>
      </c>
    </row>
    <row r="70" spans="1:17" ht="24">
      <c r="A70" s="239"/>
      <c r="B70" s="234" t="s">
        <v>122</v>
      </c>
      <c r="C70" s="51" t="s">
        <v>123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4">
        <f>SUM(D70:O70)</f>
        <v>0</v>
      </c>
      <c r="Q70" s="73">
        <v>0</v>
      </c>
    </row>
    <row r="71" spans="1:17">
      <c r="A71" s="235" t="s">
        <v>22</v>
      </c>
      <c r="B71" s="234" t="s">
        <v>124</v>
      </c>
      <c r="C71" s="48" t="s">
        <v>125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4">
        <f t="shared" si="7"/>
        <v>0</v>
      </c>
      <c r="Q71" s="73">
        <v>0</v>
      </c>
    </row>
    <row r="72" spans="1:17">
      <c r="A72" s="235" t="s">
        <v>20</v>
      </c>
      <c r="B72" s="234" t="s">
        <v>126</v>
      </c>
      <c r="C72" s="48" t="s">
        <v>127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74">
        <f t="shared" si="7"/>
        <v>0</v>
      </c>
      <c r="Q72" s="73">
        <v>0</v>
      </c>
    </row>
    <row r="73" spans="1:17">
      <c r="A73" s="235" t="s">
        <v>25</v>
      </c>
      <c r="B73" s="234" t="s">
        <v>361</v>
      </c>
      <c r="C73" s="48" t="s">
        <v>128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74">
        <f t="shared" si="7"/>
        <v>0</v>
      </c>
      <c r="Q73" s="73">
        <v>0</v>
      </c>
    </row>
    <row r="74" spans="1:17">
      <c r="A74" s="235" t="s">
        <v>25</v>
      </c>
      <c r="B74" s="234" t="s">
        <v>129</v>
      </c>
      <c r="C74" s="48" t="s">
        <v>130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4">
        <f t="shared" si="7"/>
        <v>0</v>
      </c>
      <c r="Q74" s="73">
        <v>0</v>
      </c>
    </row>
    <row r="75" spans="1:17">
      <c r="A75" s="235" t="s">
        <v>25</v>
      </c>
      <c r="B75" s="234" t="s">
        <v>131</v>
      </c>
      <c r="C75" s="48" t="s">
        <v>132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4">
        <f t="shared" si="7"/>
        <v>0</v>
      </c>
      <c r="Q75" s="73">
        <v>0</v>
      </c>
    </row>
    <row r="76" spans="1:17">
      <c r="A76" s="235" t="s">
        <v>25</v>
      </c>
      <c r="B76" s="234" t="s">
        <v>133</v>
      </c>
      <c r="C76" s="48" t="s">
        <v>134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4">
        <f t="shared" si="7"/>
        <v>0</v>
      </c>
      <c r="Q76" s="73">
        <v>0</v>
      </c>
    </row>
    <row r="77" spans="1:17">
      <c r="A77" s="235" t="s">
        <v>25</v>
      </c>
      <c r="B77" s="234" t="s">
        <v>135</v>
      </c>
      <c r="C77" s="48" t="s">
        <v>136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4">
        <f t="shared" si="7"/>
        <v>0</v>
      </c>
      <c r="Q77" s="73">
        <v>0</v>
      </c>
    </row>
    <row r="78" spans="1:17">
      <c r="A78" s="235" t="s">
        <v>25</v>
      </c>
      <c r="B78" s="234" t="s">
        <v>137</v>
      </c>
      <c r="C78" s="48" t="s">
        <v>138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4">
        <f>SUM(D78:O78)</f>
        <v>0</v>
      </c>
      <c r="Q78" s="73">
        <v>0</v>
      </c>
    </row>
    <row r="79" spans="1:17">
      <c r="A79" s="235" t="s">
        <v>25</v>
      </c>
      <c r="B79" s="234" t="s">
        <v>74</v>
      </c>
      <c r="C79" s="231" t="s">
        <v>356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74">
        <f>SUM(D79:O79)</f>
        <v>0</v>
      </c>
      <c r="Q79" s="73">
        <v>0</v>
      </c>
    </row>
    <row r="80" spans="1:17" ht="24">
      <c r="A80" s="235" t="s">
        <v>25</v>
      </c>
      <c r="B80" s="234" t="s">
        <v>358</v>
      </c>
      <c r="C80" s="231" t="s">
        <v>357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74">
        <f t="shared" si="7"/>
        <v>0</v>
      </c>
      <c r="Q80" s="73">
        <v>0</v>
      </c>
    </row>
    <row r="81" spans="1:18" ht="25.5" customHeight="1">
      <c r="A81" s="233" t="s">
        <v>139</v>
      </c>
      <c r="B81" s="234"/>
      <c r="C81" s="49"/>
      <c r="D81" s="75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76"/>
      <c r="Q81" s="77"/>
    </row>
    <row r="82" spans="1:18">
      <c r="A82" s="235" t="s">
        <v>20</v>
      </c>
      <c r="B82" s="234" t="s">
        <v>140</v>
      </c>
      <c r="C82" s="50" t="s">
        <v>141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4">
        <f t="shared" ref="P82:P87" si="8">SUM(D82:O82)</f>
        <v>0</v>
      </c>
      <c r="Q82" s="73">
        <v>0</v>
      </c>
    </row>
    <row r="83" spans="1:18">
      <c r="A83" s="235" t="s">
        <v>25</v>
      </c>
      <c r="B83" s="234" t="s">
        <v>142</v>
      </c>
      <c r="C83" s="48" t="s">
        <v>143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74">
        <f t="shared" si="8"/>
        <v>0</v>
      </c>
      <c r="Q83" s="73">
        <v>0</v>
      </c>
    </row>
    <row r="84" spans="1:18">
      <c r="A84" s="235" t="s">
        <v>25</v>
      </c>
      <c r="B84" s="234" t="s">
        <v>144</v>
      </c>
      <c r="C84" s="48" t="s">
        <v>145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4">
        <f t="shared" si="8"/>
        <v>0</v>
      </c>
      <c r="Q84" s="73">
        <v>0</v>
      </c>
    </row>
    <row r="85" spans="1:18" ht="12.2" customHeight="1">
      <c r="A85" s="235" t="s">
        <v>32</v>
      </c>
      <c r="B85" s="234" t="s">
        <v>146</v>
      </c>
      <c r="C85" s="48" t="s">
        <v>147</v>
      </c>
      <c r="D85" s="73">
        <v>0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74">
        <f t="shared" si="8"/>
        <v>0</v>
      </c>
      <c r="Q85" s="73">
        <v>0</v>
      </c>
    </row>
    <row r="86" spans="1:18">
      <c r="A86" s="235" t="s">
        <v>25</v>
      </c>
      <c r="B86" s="234" t="s">
        <v>148</v>
      </c>
      <c r="C86" s="48" t="s">
        <v>149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I86" s="73">
        <v>0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4">
        <f t="shared" si="8"/>
        <v>0</v>
      </c>
      <c r="Q86" s="73">
        <v>0</v>
      </c>
    </row>
    <row r="87" spans="1:18" s="79" customFormat="1" ht="25.5" customHeight="1">
      <c r="A87" s="233" t="s">
        <v>150</v>
      </c>
      <c r="B87" s="234"/>
      <c r="C87" s="57" t="s">
        <v>151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3">
        <v>0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3">
        <v>0</v>
      </c>
      <c r="P87" s="78">
        <f t="shared" si="8"/>
        <v>0</v>
      </c>
      <c r="Q87" s="73">
        <v>0</v>
      </c>
      <c r="R87" s="229" t="str">
        <f>IF(Q87*(-1)&lt;=P87,"ok","ILV Betrag zu hoch!!")</f>
        <v>ok</v>
      </c>
    </row>
    <row r="88" spans="1:18" ht="25.5" customHeight="1">
      <c r="A88" s="233" t="s">
        <v>152</v>
      </c>
      <c r="B88" s="234"/>
      <c r="C88" s="49"/>
      <c r="D88" s="75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76"/>
      <c r="Q88" s="77"/>
    </row>
    <row r="89" spans="1:18">
      <c r="A89" s="235" t="s">
        <v>32</v>
      </c>
      <c r="B89" s="234" t="s">
        <v>153</v>
      </c>
      <c r="C89" s="52" t="s">
        <v>154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74">
        <f t="shared" ref="P89:P97" si="9">SUM(D89:O89)</f>
        <v>0</v>
      </c>
      <c r="Q89" s="73">
        <v>0</v>
      </c>
      <c r="R89" s="229" t="str">
        <f t="shared" ref="R89:R94" si="10">IF(Q89*(-1)&lt;=P89,"ok","ILV Betrag zu hoch!!")</f>
        <v>ok</v>
      </c>
    </row>
    <row r="90" spans="1:18">
      <c r="A90" s="235" t="s">
        <v>20</v>
      </c>
      <c r="B90" s="234" t="s">
        <v>155</v>
      </c>
      <c r="C90" s="52" t="s">
        <v>156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4">
        <f t="shared" si="9"/>
        <v>0</v>
      </c>
      <c r="Q90" s="73">
        <v>0</v>
      </c>
      <c r="R90" s="229" t="str">
        <f t="shared" si="10"/>
        <v>ok</v>
      </c>
    </row>
    <row r="91" spans="1:18">
      <c r="A91" s="235" t="s">
        <v>25</v>
      </c>
      <c r="B91" s="234" t="s">
        <v>157</v>
      </c>
      <c r="C91" s="52" t="s">
        <v>158</v>
      </c>
      <c r="D91" s="73">
        <v>0</v>
      </c>
      <c r="E91" s="73">
        <v>0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  <c r="P91" s="74">
        <f t="shared" si="9"/>
        <v>0</v>
      </c>
      <c r="Q91" s="73">
        <v>0</v>
      </c>
      <c r="R91" s="229" t="str">
        <f t="shared" si="10"/>
        <v>ok</v>
      </c>
    </row>
    <row r="92" spans="1:18">
      <c r="A92" s="235" t="s">
        <v>25</v>
      </c>
      <c r="B92" s="234" t="s">
        <v>159</v>
      </c>
      <c r="C92" s="52" t="s">
        <v>160</v>
      </c>
      <c r="D92" s="73">
        <v>0</v>
      </c>
      <c r="E92" s="73">
        <v>0</v>
      </c>
      <c r="F92" s="73">
        <v>0</v>
      </c>
      <c r="G92" s="73">
        <v>0</v>
      </c>
      <c r="H92" s="73">
        <v>0</v>
      </c>
      <c r="I92" s="73">
        <v>0</v>
      </c>
      <c r="J92" s="73">
        <v>0</v>
      </c>
      <c r="K92" s="73">
        <v>0</v>
      </c>
      <c r="L92" s="73">
        <v>0</v>
      </c>
      <c r="M92" s="73">
        <v>0</v>
      </c>
      <c r="N92" s="73">
        <v>0</v>
      </c>
      <c r="O92" s="73">
        <v>0</v>
      </c>
      <c r="P92" s="74">
        <f t="shared" si="9"/>
        <v>0</v>
      </c>
      <c r="Q92" s="73">
        <v>0</v>
      </c>
      <c r="R92" s="229" t="str">
        <f t="shared" si="10"/>
        <v>ok</v>
      </c>
    </row>
    <row r="93" spans="1:18">
      <c r="A93" s="235" t="s">
        <v>32</v>
      </c>
      <c r="B93" s="234" t="s">
        <v>161</v>
      </c>
      <c r="C93" s="52" t="s">
        <v>162</v>
      </c>
      <c r="D93" s="73">
        <v>0</v>
      </c>
      <c r="E93" s="73">
        <v>0</v>
      </c>
      <c r="F93" s="73">
        <v>0</v>
      </c>
      <c r="G93" s="73">
        <v>0</v>
      </c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  <c r="P93" s="74">
        <f t="shared" si="9"/>
        <v>0</v>
      </c>
      <c r="Q93" s="73">
        <v>0</v>
      </c>
      <c r="R93" s="229" t="str">
        <f t="shared" si="10"/>
        <v>ok</v>
      </c>
    </row>
    <row r="94" spans="1:18">
      <c r="A94" s="235" t="s">
        <v>32</v>
      </c>
      <c r="B94" s="241" t="s">
        <v>163</v>
      </c>
      <c r="C94" s="52" t="s">
        <v>164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4">
        <f t="shared" si="9"/>
        <v>0</v>
      </c>
      <c r="Q94" s="73">
        <v>0</v>
      </c>
      <c r="R94" s="229" t="str">
        <f t="shared" si="10"/>
        <v>ok</v>
      </c>
    </row>
    <row r="95" spans="1:18">
      <c r="A95" s="235" t="s">
        <v>22</v>
      </c>
      <c r="B95" s="234" t="s">
        <v>165</v>
      </c>
      <c r="C95" s="52" t="s">
        <v>166</v>
      </c>
      <c r="D95" s="73">
        <v>0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74">
        <f t="shared" si="9"/>
        <v>0</v>
      </c>
      <c r="Q95" s="73">
        <v>0</v>
      </c>
    </row>
    <row r="96" spans="1:18">
      <c r="A96" s="235" t="s">
        <v>20</v>
      </c>
      <c r="B96" s="234" t="s">
        <v>167</v>
      </c>
      <c r="C96" s="52" t="s">
        <v>168</v>
      </c>
      <c r="D96" s="73">
        <v>0</v>
      </c>
      <c r="E96" s="73">
        <v>0</v>
      </c>
      <c r="F96" s="73">
        <v>0</v>
      </c>
      <c r="G96" s="73">
        <v>0</v>
      </c>
      <c r="H96" s="73">
        <v>0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3">
        <v>0</v>
      </c>
      <c r="P96" s="74">
        <f t="shared" si="9"/>
        <v>0</v>
      </c>
      <c r="Q96" s="73">
        <v>0</v>
      </c>
    </row>
    <row r="97" spans="1:18" ht="24">
      <c r="A97" s="235" t="s">
        <v>20</v>
      </c>
      <c r="B97" s="234" t="s">
        <v>169</v>
      </c>
      <c r="C97" s="52" t="s">
        <v>170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74">
        <f t="shared" si="9"/>
        <v>0</v>
      </c>
      <c r="Q97" s="73">
        <v>0</v>
      </c>
    </row>
    <row r="98" spans="1:18" s="84" customFormat="1" ht="39.200000000000003" customHeight="1">
      <c r="A98" s="284" t="s">
        <v>343</v>
      </c>
      <c r="B98" s="285"/>
      <c r="C98" s="55"/>
      <c r="D98" s="80"/>
      <c r="E98" s="81"/>
      <c r="F98" s="81"/>
      <c r="G98" s="36"/>
      <c r="H98" s="36"/>
      <c r="I98" s="81"/>
      <c r="J98" s="81"/>
      <c r="K98" s="81"/>
      <c r="L98" s="81"/>
      <c r="M98" s="81"/>
      <c r="N98" s="81"/>
      <c r="O98" s="81"/>
      <c r="P98" s="82"/>
      <c r="Q98" s="83"/>
    </row>
    <row r="99" spans="1:18">
      <c r="A99" s="235" t="s">
        <v>25</v>
      </c>
      <c r="B99" s="234" t="s">
        <v>171</v>
      </c>
      <c r="C99" s="52" t="s">
        <v>172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74">
        <f>SUM(D99:O99)</f>
        <v>0</v>
      </c>
      <c r="Q99" s="73">
        <v>0</v>
      </c>
    </row>
    <row r="100" spans="1:18">
      <c r="A100" s="235" t="s">
        <v>112</v>
      </c>
      <c r="B100" s="234" t="s">
        <v>173</v>
      </c>
      <c r="C100" s="52" t="s">
        <v>174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74">
        <f>SUM(D100:O100)</f>
        <v>0</v>
      </c>
      <c r="Q100" s="73">
        <v>0</v>
      </c>
    </row>
    <row r="101" spans="1:18">
      <c r="A101" s="235" t="s">
        <v>22</v>
      </c>
      <c r="B101" s="234" t="s">
        <v>175</v>
      </c>
      <c r="C101" s="52" t="s">
        <v>176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4">
        <f>SUM(D101:O101)</f>
        <v>0</v>
      </c>
      <c r="Q101" s="73">
        <v>0</v>
      </c>
    </row>
    <row r="102" spans="1:18" ht="12.2" customHeight="1">
      <c r="A102" s="235"/>
      <c r="B102" s="234" t="s">
        <v>177</v>
      </c>
      <c r="C102" s="53" t="s">
        <v>178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73">
        <v>0</v>
      </c>
      <c r="N102" s="73">
        <v>0</v>
      </c>
      <c r="O102" s="73">
        <v>0</v>
      </c>
      <c r="P102" s="74">
        <f>SUM(D102:O102)</f>
        <v>0</v>
      </c>
      <c r="Q102" s="73">
        <v>0</v>
      </c>
    </row>
    <row r="103" spans="1:18" s="79" customFormat="1" ht="21.2" customHeight="1">
      <c r="A103" s="242" t="s">
        <v>179</v>
      </c>
      <c r="B103" s="234"/>
      <c r="C103" s="56"/>
      <c r="D103" s="85">
        <f>SUM(D11:D102)</f>
        <v>0</v>
      </c>
      <c r="E103" s="85">
        <f t="shared" ref="E103:Q103" si="11">SUM(E11:E102)</f>
        <v>0</v>
      </c>
      <c r="F103" s="85">
        <f t="shared" si="11"/>
        <v>0</v>
      </c>
      <c r="G103" s="85">
        <f t="shared" si="11"/>
        <v>0</v>
      </c>
      <c r="H103" s="85">
        <f t="shared" si="11"/>
        <v>0</v>
      </c>
      <c r="I103" s="85">
        <f t="shared" si="11"/>
        <v>0</v>
      </c>
      <c r="J103" s="85">
        <f t="shared" si="11"/>
        <v>0</v>
      </c>
      <c r="K103" s="85">
        <f t="shared" si="11"/>
        <v>0</v>
      </c>
      <c r="L103" s="85">
        <f t="shared" si="11"/>
        <v>0</v>
      </c>
      <c r="M103" s="85">
        <f t="shared" si="11"/>
        <v>0</v>
      </c>
      <c r="N103" s="85">
        <f t="shared" si="11"/>
        <v>0</v>
      </c>
      <c r="O103" s="85">
        <f t="shared" si="11"/>
        <v>0</v>
      </c>
      <c r="P103" s="85">
        <f t="shared" si="11"/>
        <v>0</v>
      </c>
      <c r="Q103" s="85">
        <f t="shared" si="11"/>
        <v>0</v>
      </c>
    </row>
    <row r="104" spans="1:18" s="91" customFormat="1" ht="20.25" customHeight="1">
      <c r="A104" s="194" t="s">
        <v>180</v>
      </c>
      <c r="B104" s="88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90"/>
      <c r="R104" s="230"/>
    </row>
    <row r="105" spans="1:18" hidden="1"/>
    <row r="106" spans="1:18" hidden="1"/>
    <row r="107" spans="1:18" hidden="1"/>
    <row r="108" spans="1:18" hidden="1"/>
    <row r="109" spans="1:18" hidden="1"/>
    <row r="110" spans="1:18" hidden="1"/>
    <row r="111" spans="1:18" hidden="1"/>
    <row r="112" spans="1:18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/>
    <row r="144"/>
    <row r="145"/>
    <row r="146"/>
  </sheetData>
  <mergeCells count="21">
    <mergeCell ref="I3:J4"/>
    <mergeCell ref="H7:H8"/>
    <mergeCell ref="G7:G8"/>
    <mergeCell ref="A1:Q1"/>
    <mergeCell ref="O7:O8"/>
    <mergeCell ref="P5:P8"/>
    <mergeCell ref="Q5:Q8"/>
    <mergeCell ref="M7:N7"/>
    <mergeCell ref="I7:I8"/>
    <mergeCell ref="L7:L8"/>
    <mergeCell ref="R8:R9"/>
    <mergeCell ref="L6:O6"/>
    <mergeCell ref="D5:O5"/>
    <mergeCell ref="K7:K8"/>
    <mergeCell ref="F7:F8"/>
    <mergeCell ref="J7:J8"/>
    <mergeCell ref="A98:B98"/>
    <mergeCell ref="C5:C9"/>
    <mergeCell ref="D7:D8"/>
    <mergeCell ref="D6:K6"/>
    <mergeCell ref="E7:E8"/>
  </mergeCells>
  <phoneticPr fontId="2" type="noConversion"/>
  <conditionalFormatting sqref="I3">
    <cfRule type="cellIs" dxfId="23" priority="1" stopIfTrue="1" operator="equal">
      <formula>"$K$7=0"</formula>
    </cfRule>
  </conditionalFormatting>
  <dataValidations count="3">
    <dataValidation type="textLength" operator="equal" allowBlank="1" showInputMessage="1" showErrorMessage="1" errorTitle="Hochschulnummer nicht korrekt!" error="Bitte geben Sie die Hochschulnummer 5-stellig ein!" sqref="H3" xr:uid="{00000000-0002-0000-0100-000000000000}">
      <formula1>5</formula1>
    </dataValidation>
    <dataValidation type="whole" allowBlank="1" showInputMessage="1" showErrorMessage="1" errorTitle="Ganze Zahl" error="Bitte nur ganze Zahlen eingeben!!" sqref="D103:O103 D27:O27 D29:O29 D42:O42 D51:O51 D58:O58 D68:O68 D81:O81 D88:O88 D98:O98 P11:P103 Q103 Q98 Q88 Q81 Q68 Q58 Q51 Q42 Q29 Q27" xr:uid="{00000000-0002-0000-0100-000001000000}">
      <formula1>-100000000000000</formula1>
      <formula2>10000000000000000</formula2>
    </dataValidation>
    <dataValidation type="decimal" allowBlank="1" showInputMessage="1" showErrorMessage="1" errorTitle="Zahl" error="Bitte nur Werte eingeben!!" sqref="D11:O26 D28:O28 D30:O41 D43:O50 D52:O57 D59:O67 D69:O80 D82:O87 D89:O97 D99:O102 Q99:Q102 Q89:Q97 Q82:Q87 Q69:Q80 Q59:Q67 Q52:Q57 Q43:Q50 Q30:Q41 Q28 Q11:Q26" xr:uid="{00000000-0002-0000-0100-000002000000}">
      <formula1>-100000000000000</formula1>
      <formula2>10000000000000000</formula2>
    </dataValidation>
  </dataValidations>
  <printOptions horizontalCentered="1"/>
  <pageMargins left="0.39370078740157483" right="0.39370078740157483" top="0.70866141732283472" bottom="0.39370078740157483" header="0.51181102362204722" footer="0.31496062992125984"/>
  <pageSetup paperSize="9" scale="57" fitToHeight="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E46"/>
  <sheetViews>
    <sheetView showGridLines="0" tabSelected="1" topLeftCell="A20" workbookViewId="0">
      <selection activeCell="B25" sqref="B25"/>
    </sheetView>
  </sheetViews>
  <sheetFormatPr baseColWidth="10" defaultColWidth="0" defaultRowHeight="15" zeroHeight="1"/>
  <cols>
    <col min="1" max="1" width="6.85546875" style="157" customWidth="1"/>
    <col min="2" max="2" width="64.7109375" style="158" customWidth="1"/>
    <col min="3" max="3" width="13.42578125" style="159" customWidth="1"/>
    <col min="4" max="4" width="29.7109375" style="160" customWidth="1"/>
    <col min="5" max="5" width="25.7109375" style="218" customWidth="1"/>
    <col min="6" max="16384" width="29.7109375" hidden="1"/>
  </cols>
  <sheetData>
    <row r="1" spans="1:5" ht="66.2" customHeight="1">
      <c r="A1" s="300" t="s">
        <v>325</v>
      </c>
      <c r="B1" s="301"/>
      <c r="C1" s="301"/>
      <c r="D1" s="302"/>
      <c r="E1" s="220"/>
    </row>
    <row r="2" spans="1:5">
      <c r="A2" s="153" t="s">
        <v>7</v>
      </c>
      <c r="B2" s="154"/>
      <c r="C2" s="167" t="s">
        <v>190</v>
      </c>
      <c r="D2" s="162">
        <v>2</v>
      </c>
    </row>
    <row r="3" spans="1:5">
      <c r="A3" s="155"/>
      <c r="B3" s="131"/>
      <c r="C3" s="168" t="s">
        <v>189</v>
      </c>
      <c r="D3" s="163">
        <f>'Aufw.-A_kaufm.'!E3</f>
        <v>2024</v>
      </c>
    </row>
    <row r="4" spans="1:5">
      <c r="A4" s="156"/>
      <c r="B4" s="132"/>
      <c r="C4" s="169" t="s">
        <v>243</v>
      </c>
      <c r="D4" s="164">
        <f>'Aufw.-A_kaufm.'!F3</f>
        <v>0</v>
      </c>
    </row>
    <row r="5" spans="1:5" ht="20.25">
      <c r="A5" s="156"/>
      <c r="B5" s="132"/>
      <c r="C5" s="169" t="s">
        <v>192</v>
      </c>
      <c r="D5" s="165">
        <f>'Aufw.-A_kaufm.'!G3</f>
        <v>0</v>
      </c>
      <c r="E5" s="221"/>
    </row>
    <row r="6" spans="1:5">
      <c r="A6" s="170"/>
      <c r="B6" s="171"/>
      <c r="C6" s="172" t="s">
        <v>244</v>
      </c>
      <c r="D6" s="166">
        <f>'Aufw.-A_kaufm.'!H3</f>
        <v>0</v>
      </c>
    </row>
    <row r="7" spans="1:5" ht="37.5" customHeight="1">
      <c r="A7" s="151" t="s">
        <v>201</v>
      </c>
      <c r="B7" s="128"/>
      <c r="C7" s="129"/>
      <c r="D7" s="130"/>
    </row>
    <row r="8" spans="1:5" ht="27" customHeight="1">
      <c r="A8" s="173" t="s">
        <v>202</v>
      </c>
      <c r="B8" s="133" t="s">
        <v>203</v>
      </c>
      <c r="C8" s="134" t="s">
        <v>276</v>
      </c>
      <c r="D8" s="135" t="s">
        <v>204</v>
      </c>
      <c r="E8" s="214" t="s">
        <v>347</v>
      </c>
    </row>
    <row r="9" spans="1:5" ht="27" customHeight="1">
      <c r="A9" s="136"/>
      <c r="B9" s="137" t="s">
        <v>11</v>
      </c>
      <c r="C9" s="175">
        <v>501</v>
      </c>
      <c r="D9" s="135"/>
    </row>
    <row r="10" spans="1:5" ht="27" customHeight="1">
      <c r="A10" s="143" t="s">
        <v>205</v>
      </c>
      <c r="B10" s="138" t="s">
        <v>206</v>
      </c>
      <c r="C10" s="139"/>
      <c r="D10" s="152">
        <f>'Aufw.-A_kaufm.'!D103</f>
        <v>0</v>
      </c>
      <c r="E10" s="253" t="str">
        <f>IF(D10&lt;0,"Ist der negative Betrag im SyF-Code 511 korrekt?","")</f>
        <v/>
      </c>
    </row>
    <row r="11" spans="1:5" ht="27" customHeight="1">
      <c r="A11" s="143" t="s">
        <v>207</v>
      </c>
      <c r="B11" s="138" t="s">
        <v>208</v>
      </c>
      <c r="C11" s="139"/>
      <c r="D11" s="152">
        <f>'Aufw.-A_kaufm.'!E103</f>
        <v>0</v>
      </c>
      <c r="E11" s="253" t="str">
        <f>IF(D11&lt;0,"Ist der negative Betrag im SyF-Code 513 korrekt?","")</f>
        <v/>
      </c>
    </row>
    <row r="12" spans="1:5" s="260" customFormat="1" ht="27" customHeight="1">
      <c r="A12" s="255" t="s">
        <v>392</v>
      </c>
      <c r="B12" s="256" t="s">
        <v>402</v>
      </c>
      <c r="C12" s="257" t="s">
        <v>393</v>
      </c>
      <c r="D12" s="258">
        <v>0</v>
      </c>
      <c r="E12" s="259"/>
    </row>
    <row r="13" spans="1:5" ht="27" customHeight="1">
      <c r="A13" s="143" t="s">
        <v>209</v>
      </c>
      <c r="B13" s="138" t="s">
        <v>312</v>
      </c>
      <c r="C13" s="140"/>
      <c r="D13" s="152">
        <f>'Aufw.-A_kaufm.'!F103</f>
        <v>0</v>
      </c>
      <c r="E13" s="253" t="str">
        <f>IF(D13&lt;0,"Ist der negative Betrag im SyF-Code 512 korrekt?","")</f>
        <v/>
      </c>
    </row>
    <row r="14" spans="1:5" ht="27" customHeight="1">
      <c r="A14" s="143" t="s">
        <v>210</v>
      </c>
      <c r="B14" s="138" t="s">
        <v>211</v>
      </c>
      <c r="C14" s="139"/>
      <c r="D14" s="152">
        <f>'Aufw.-A_kaufm.'!G103</f>
        <v>0</v>
      </c>
      <c r="E14" s="253" t="str">
        <f>IF(D14&lt;0,"Ist der negative Betrag im SyF-Code 521 korrekt?","")</f>
        <v/>
      </c>
    </row>
    <row r="15" spans="1:5" s="260" customFormat="1" ht="27" customHeight="1">
      <c r="A15" s="255" t="s">
        <v>394</v>
      </c>
      <c r="B15" s="256" t="s">
        <v>402</v>
      </c>
      <c r="C15" s="257" t="s">
        <v>395</v>
      </c>
      <c r="D15" s="258">
        <v>0</v>
      </c>
      <c r="E15" s="259"/>
    </row>
    <row r="16" spans="1:5" ht="27" customHeight="1">
      <c r="A16" s="143" t="s">
        <v>212</v>
      </c>
      <c r="B16" s="138" t="s">
        <v>213</v>
      </c>
      <c r="C16" s="139"/>
      <c r="D16" s="152">
        <f>'Aufw.-A_kaufm.'!H103</f>
        <v>0</v>
      </c>
      <c r="E16" s="253" t="str">
        <f>IF(D16&lt;0,"Ist der negative Betrag im SyF-Code 522 korrekt?","")</f>
        <v/>
      </c>
    </row>
    <row r="17" spans="1:5" s="260" customFormat="1" ht="27" customHeight="1">
      <c r="A17" s="255" t="s">
        <v>398</v>
      </c>
      <c r="B17" s="256" t="s">
        <v>402</v>
      </c>
      <c r="C17" s="257" t="s">
        <v>396</v>
      </c>
      <c r="D17" s="258">
        <v>0</v>
      </c>
      <c r="E17" s="259"/>
    </row>
    <row r="18" spans="1:5" ht="27" customHeight="1">
      <c r="A18" s="143" t="s">
        <v>214</v>
      </c>
      <c r="B18" s="138" t="s">
        <v>313</v>
      </c>
      <c r="C18" s="139"/>
      <c r="D18" s="152">
        <f>'Aufw.-A_kaufm.'!I103</f>
        <v>0</v>
      </c>
      <c r="E18" s="253" t="str">
        <f>IF(D18&lt;0,"Ist der negative Betrag im SyF-Code 530 korrekt?","")</f>
        <v/>
      </c>
    </row>
    <row r="19" spans="1:5" s="260" customFormat="1" ht="27" customHeight="1">
      <c r="A19" s="255" t="s">
        <v>399</v>
      </c>
      <c r="B19" s="256" t="s">
        <v>402</v>
      </c>
      <c r="C19" s="257" t="s">
        <v>397</v>
      </c>
      <c r="D19" s="258">
        <v>0</v>
      </c>
      <c r="E19" s="259"/>
    </row>
    <row r="20" spans="1:5" ht="27" customHeight="1">
      <c r="A20" s="143" t="s">
        <v>215</v>
      </c>
      <c r="B20" s="138" t="s">
        <v>216</v>
      </c>
      <c r="C20" s="139"/>
      <c r="D20" s="152">
        <f>'Aufw.-A_kaufm.'!J103</f>
        <v>0</v>
      </c>
      <c r="E20" s="253" t="str">
        <f>IF(D20&lt;0,"Ist der negative Betrag im SyF-Code 54 korrekt?","")</f>
        <v/>
      </c>
    </row>
    <row r="21" spans="1:5" ht="27" customHeight="1">
      <c r="A21" s="143"/>
      <c r="B21" s="141" t="s">
        <v>217</v>
      </c>
      <c r="C21" s="139"/>
      <c r="D21" s="147">
        <f>'Aufw.-A_kaufm.'!K103</f>
        <v>0</v>
      </c>
      <c r="E21" s="215" t="str">
        <f>IF(SUM(D22:D25)-D21=0,"ok","Summe der SyF 551 bis 554 ist nicht gleich SyF 55!")</f>
        <v>ok</v>
      </c>
    </row>
    <row r="22" spans="1:5" ht="27" customHeight="1">
      <c r="A22" s="143" t="s">
        <v>218</v>
      </c>
      <c r="B22" s="142" t="s">
        <v>219</v>
      </c>
      <c r="C22" s="139" t="s">
        <v>220</v>
      </c>
      <c r="D22" s="148">
        <v>0</v>
      </c>
      <c r="E22" s="253" t="str">
        <f>IF(D21&lt;0,"Ist der negative Betrag im SyF-Code 55 korrekt?","")</f>
        <v/>
      </c>
    </row>
    <row r="23" spans="1:5" ht="27" customHeight="1">
      <c r="A23" s="143" t="s">
        <v>221</v>
      </c>
      <c r="B23" s="142" t="s">
        <v>222</v>
      </c>
      <c r="C23" s="139" t="s">
        <v>223</v>
      </c>
      <c r="D23" s="148">
        <v>0</v>
      </c>
      <c r="E23" s="226"/>
    </row>
    <row r="24" spans="1:5" ht="27" customHeight="1">
      <c r="A24" s="143">
        <v>10</v>
      </c>
      <c r="B24" s="142" t="s">
        <v>224</v>
      </c>
      <c r="C24" s="139" t="s">
        <v>225</v>
      </c>
      <c r="D24" s="148">
        <v>0</v>
      </c>
      <c r="E24" s="226"/>
    </row>
    <row r="25" spans="1:5" ht="27" customHeight="1">
      <c r="A25" s="143">
        <v>11</v>
      </c>
      <c r="B25" s="142" t="s">
        <v>226</v>
      </c>
      <c r="C25" s="139" t="s">
        <v>227</v>
      </c>
      <c r="D25" s="148">
        <v>0</v>
      </c>
      <c r="E25" s="226"/>
    </row>
    <row r="26" spans="1:5" ht="27" customHeight="1">
      <c r="A26" s="143"/>
      <c r="B26" s="137" t="s">
        <v>12</v>
      </c>
      <c r="C26" s="139" t="s">
        <v>228</v>
      </c>
      <c r="D26" s="149"/>
      <c r="E26" s="226"/>
    </row>
    <row r="27" spans="1:5" ht="27" customHeight="1">
      <c r="A27" s="143">
        <v>12</v>
      </c>
      <c r="B27" s="141" t="s">
        <v>229</v>
      </c>
      <c r="C27" s="139"/>
      <c r="D27" s="152">
        <f>'Aufw.-A_kaufm.'!L103</f>
        <v>0</v>
      </c>
      <c r="E27" s="253" t="str">
        <f>IF(D27&lt;0,"Ist der negative Betrag im SyF-Code 561 korrekt?","")</f>
        <v/>
      </c>
    </row>
    <row r="28" spans="1:5" ht="27" customHeight="1">
      <c r="A28" s="255" t="s">
        <v>400</v>
      </c>
      <c r="B28" s="256" t="s">
        <v>402</v>
      </c>
      <c r="C28" s="257" t="s">
        <v>401</v>
      </c>
      <c r="D28" s="258">
        <v>0</v>
      </c>
      <c r="E28" s="253"/>
    </row>
    <row r="29" spans="1:5" ht="27" customHeight="1">
      <c r="A29" s="146"/>
      <c r="B29" s="141" t="s">
        <v>241</v>
      </c>
      <c r="C29" s="139"/>
      <c r="D29" s="149"/>
      <c r="E29" s="226"/>
    </row>
    <row r="30" spans="1:5" ht="27" customHeight="1">
      <c r="A30" s="143">
        <v>13</v>
      </c>
      <c r="B30" s="141" t="s">
        <v>230</v>
      </c>
      <c r="C30" s="139"/>
      <c r="D30" s="152">
        <f>'Aufw.-A_kaufm.'!M103</f>
        <v>0</v>
      </c>
      <c r="E30" s="253" t="str">
        <f>IF(D30&lt;0,"Ist der negative Betrag im SyF-Code 562 korrekt?","")</f>
        <v/>
      </c>
    </row>
    <row r="31" spans="1:5" ht="27" customHeight="1">
      <c r="A31" s="143">
        <v>14</v>
      </c>
      <c r="B31" s="141" t="s">
        <v>231</v>
      </c>
      <c r="C31" s="139"/>
      <c r="D31" s="152">
        <f>'Aufw.-A_kaufm.'!N103</f>
        <v>0</v>
      </c>
      <c r="E31" s="253" t="str">
        <f>IF(D31&lt;0,"Ist der negative Betrag im SyF-Code 563 korrekt?","")</f>
        <v/>
      </c>
    </row>
    <row r="32" spans="1:5" ht="27" customHeight="1">
      <c r="A32" s="143">
        <v>15</v>
      </c>
      <c r="B32" s="141" t="s">
        <v>242</v>
      </c>
      <c r="C32" s="139"/>
      <c r="D32" s="152">
        <f>'Aufw.-A_kaufm.'!O103</f>
        <v>0</v>
      </c>
      <c r="E32" s="253" t="str">
        <f>IF(D32&lt;0,"Ist der negative Betrag im SyF-Code 565 korrekt?","")</f>
        <v/>
      </c>
    </row>
    <row r="33" spans="1:5" ht="36.75">
      <c r="A33" s="143">
        <v>16</v>
      </c>
      <c r="B33" s="141" t="s">
        <v>363</v>
      </c>
      <c r="C33" s="139"/>
      <c r="D33" s="150">
        <f>SUM(D10:D32)-D21-D12-D15-D17-D19-D28</f>
        <v>0</v>
      </c>
      <c r="E33" s="226"/>
    </row>
    <row r="34" spans="1:5" ht="27" customHeight="1">
      <c r="A34" s="143"/>
      <c r="B34" s="144" t="s">
        <v>362</v>
      </c>
      <c r="C34" s="139"/>
      <c r="D34" s="149"/>
      <c r="E34" s="226"/>
    </row>
    <row r="35" spans="1:5" ht="27" customHeight="1">
      <c r="A35" s="143">
        <v>17</v>
      </c>
      <c r="B35" s="145" t="s">
        <v>232</v>
      </c>
      <c r="C35" s="139" t="s">
        <v>233</v>
      </c>
      <c r="D35" s="148">
        <v>0</v>
      </c>
      <c r="E35" s="226"/>
    </row>
    <row r="36" spans="1:5" ht="27" customHeight="1">
      <c r="A36" s="143">
        <v>18</v>
      </c>
      <c r="B36" s="145" t="s">
        <v>234</v>
      </c>
      <c r="C36" s="139" t="s">
        <v>235</v>
      </c>
      <c r="D36" s="148">
        <v>0</v>
      </c>
      <c r="E36" s="226"/>
    </row>
    <row r="37" spans="1:5" ht="27" customHeight="1">
      <c r="A37" s="143">
        <v>19</v>
      </c>
      <c r="B37" s="145" t="s">
        <v>236</v>
      </c>
      <c r="C37" s="139" t="s">
        <v>237</v>
      </c>
      <c r="D37" s="148">
        <v>0</v>
      </c>
      <c r="E37" s="226"/>
    </row>
    <row r="38" spans="1:5" ht="27" customHeight="1">
      <c r="A38" s="143">
        <v>20</v>
      </c>
      <c r="B38" s="145" t="s">
        <v>238</v>
      </c>
      <c r="C38" s="139" t="s">
        <v>239</v>
      </c>
      <c r="D38" s="148">
        <v>0</v>
      </c>
      <c r="E38" s="226"/>
    </row>
    <row r="39" spans="1:5" ht="27" customHeight="1">
      <c r="A39" s="143">
        <v>21</v>
      </c>
      <c r="B39" s="138" t="s">
        <v>337</v>
      </c>
      <c r="C39" s="139" t="s">
        <v>240</v>
      </c>
      <c r="D39" s="148">
        <v>0</v>
      </c>
      <c r="E39" s="226"/>
    </row>
    <row r="40" spans="1:5" ht="27" customHeight="1">
      <c r="A40" s="143">
        <v>22</v>
      </c>
      <c r="B40" s="138" t="s">
        <v>359</v>
      </c>
      <c r="C40" s="139" t="s">
        <v>342</v>
      </c>
      <c r="D40" s="148">
        <v>0</v>
      </c>
      <c r="E40" s="226"/>
    </row>
    <row r="41" spans="1:5" ht="18" hidden="1">
      <c r="A41" s="182"/>
      <c r="B41" s="183"/>
      <c r="C41" s="184"/>
      <c r="D41" s="185"/>
      <c r="E41" s="226"/>
    </row>
    <row r="42" spans="1:5" hidden="1"/>
    <row r="43" spans="1:5" hidden="1"/>
    <row r="44" spans="1:5" hidden="1"/>
    <row r="45" spans="1:5" hidden="1"/>
    <row r="46" spans="1:5" ht="18" hidden="1">
      <c r="E46" s="225"/>
    </row>
  </sheetData>
  <sheetProtection algorithmName="SHA-512" hashValue="/7cmZtsjaS2tqO34Dw9CWdRh7bA+ugvWj3F1mDNfJKLjhtSTB4nnClRU88QF6oAuLh4qWM1L/wOR7unwQ1ZcIw==" saltValue="rD2Qg1ruvKMS+vK6dVACRw==" spinCount="100000" sheet="1" objects="1" scenarios="1"/>
  <mergeCells count="1">
    <mergeCell ref="A1:D1"/>
  </mergeCells>
  <phoneticPr fontId="2" type="noConversion"/>
  <conditionalFormatting sqref="E10">
    <cfRule type="containsText" dxfId="22" priority="17" operator="containsText" text="Ist der negative Betrag im SyF-Code 511 korrekt?">
      <formula>NOT(ISERROR(SEARCH("Ist der negative Betrag im SyF-Code 511 korrekt?",E10)))</formula>
    </cfRule>
  </conditionalFormatting>
  <conditionalFormatting sqref="E22">
    <cfRule type="containsText" dxfId="21" priority="16" operator="containsText" text="Ist der negative Betrag im SyF-Code 55 korrekt?">
      <formula>NOT(ISERROR(SEARCH("Ist der negative Betrag im SyF-Code 55 korrekt?",E22)))</formula>
    </cfRule>
  </conditionalFormatting>
  <conditionalFormatting sqref="E32">
    <cfRule type="containsText" dxfId="20" priority="14" operator="containsText" text="Ist der negative Betrag im SyF-Code 565 korrekt?">
      <formula>NOT(ISERROR(SEARCH("Ist der negative Betrag im SyF-Code 565 korrekt?",E32)))</formula>
    </cfRule>
  </conditionalFormatting>
  <conditionalFormatting sqref="E31">
    <cfRule type="containsText" dxfId="19" priority="13" operator="containsText" text="Ist der negative Betrag im SyF-Code 563 korrekt?">
      <formula>NOT(ISERROR(SEARCH("Ist der negative Betrag im SyF-Code 563 korrekt?",E31)))</formula>
    </cfRule>
  </conditionalFormatting>
  <conditionalFormatting sqref="E30">
    <cfRule type="containsText" dxfId="18" priority="12" operator="containsText" text="Ist der negative Betrag im SyF-Code 562 korrekt?">
      <formula>NOT(ISERROR(SEARCH("Ist der negative Betrag im SyF-Code 562 korrekt?",E30)))</formula>
    </cfRule>
  </conditionalFormatting>
  <conditionalFormatting sqref="E27:E28">
    <cfRule type="containsText" dxfId="17" priority="11" operator="containsText" text="Ist der negative Betrag im SyF-Code 561 korrekt?">
      <formula>NOT(ISERROR(SEARCH("Ist der negative Betrag im SyF-Code 561 korrekt?",E27)))</formula>
    </cfRule>
  </conditionalFormatting>
  <conditionalFormatting sqref="E11">
    <cfRule type="containsText" dxfId="16" priority="10" operator="containsText" text="Ist der negative Betrag im SyF-Code 513 korrekt?">
      <formula>NOT(ISERROR(SEARCH("Ist der negative Betrag im SyF-Code 513 korrekt?",E11)))</formula>
    </cfRule>
  </conditionalFormatting>
  <conditionalFormatting sqref="E13">
    <cfRule type="containsText" dxfId="15" priority="9" operator="containsText" text="Ist der negative Betrag im SyF-Code 512 korrekt?">
      <formula>NOT(ISERROR(SEARCH("Ist der negative Betrag im SyF-Code 512 korrekt?",E13)))</formula>
    </cfRule>
  </conditionalFormatting>
  <conditionalFormatting sqref="E14">
    <cfRule type="containsText" dxfId="14" priority="8" operator="containsText" text="Ist der negative Betrag im SyF-Code 521 korrekt?">
      <formula>NOT(ISERROR(SEARCH("Ist der negative Betrag im SyF-Code 521 korrekt?",E14)))</formula>
    </cfRule>
  </conditionalFormatting>
  <conditionalFormatting sqref="E16">
    <cfRule type="containsText" dxfId="13" priority="7" operator="containsText" text="Ist der negative Betrag im SyF-Code 522 korrekt?">
      <formula>NOT(ISERROR(SEARCH("Ist der negative Betrag im SyF-Code 522 korrekt?",E16)))</formula>
    </cfRule>
  </conditionalFormatting>
  <conditionalFormatting sqref="E20">
    <cfRule type="containsText" dxfId="12" priority="6" operator="containsText" text="Ist der negative Betrag im SyF-Code 54 korrekt?">
      <formula>NOT(ISERROR(SEARCH("Ist der negative Betrag im SyF-Code 54 korrekt?",E20)))</formula>
    </cfRule>
  </conditionalFormatting>
  <conditionalFormatting sqref="E18">
    <cfRule type="containsText" dxfId="11" priority="5" operator="containsText" text="Ist der negative Betrag im SyF-Code 530 korrekt?">
      <formula>NOT(ISERROR(SEARCH("Ist der negative Betrag im SyF-Code 530 korrekt?",E18)))</formula>
    </cfRule>
  </conditionalFormatting>
  <conditionalFormatting sqref="E12">
    <cfRule type="containsText" dxfId="10" priority="4" operator="containsText" text="Ist der negative Betrag im SyF-Code 113 korrekt?">
      <formula>NOT(ISERROR(SEARCH("Ist der negative Betrag im SyF-Code 113 korrekt?",E12)))</formula>
    </cfRule>
  </conditionalFormatting>
  <conditionalFormatting sqref="E15">
    <cfRule type="containsText" dxfId="9" priority="3" operator="containsText" text="Ist der negative Betrag im SyF-Code 121 korrekt?">
      <formula>NOT(ISERROR(SEARCH("Ist der negative Betrag im SyF-Code 121 korrekt?",E15)))</formula>
    </cfRule>
  </conditionalFormatting>
  <conditionalFormatting sqref="E17">
    <cfRule type="containsText" dxfId="8" priority="2" operator="containsText" text="Ist der negative Betrag im SyF-Code 121 korrekt?">
      <formula>NOT(ISERROR(SEARCH("Ist der negative Betrag im SyF-Code 121 korrekt?",E17)))</formula>
    </cfRule>
  </conditionalFormatting>
  <conditionalFormatting sqref="E19">
    <cfRule type="containsText" dxfId="7" priority="1" operator="containsText" text="Ist der negative Betrag im SyF-Code 121 korrekt?">
      <formula>NOT(ISERROR(SEARCH("Ist der negative Betrag im SyF-Code 121 korrekt?",E19)))</formula>
    </cfRule>
  </conditionalFormatting>
  <dataValidations count="2">
    <dataValidation type="whole" allowBlank="1" showInputMessage="1" showErrorMessage="1" errorTitle="Ganze Zahl" error="Bitte nur ganze Zahlen eingeben!!" sqref="D10:D21 D26:D34" xr:uid="{00000000-0002-0000-0200-000000000000}">
      <formula1>-100000000000</formula1>
      <formula2>100000000000</formula2>
    </dataValidation>
    <dataValidation type="decimal" allowBlank="1" showInputMessage="1" showErrorMessage="1" errorTitle="Zahl" error="Bitte nur Werte eingeben!!" sqref="D22:D25 D35:D40" xr:uid="{00000000-0002-0000-0200-000001000000}">
      <formula1>-100000000000</formula1>
      <formula2>100000000000</formula2>
    </dataValidation>
  </dataValidations>
  <pageMargins left="0.98425196850393704" right="0.59055118110236227" top="0.78740157480314965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Q110"/>
  <sheetViews>
    <sheetView workbookViewId="0">
      <pane xSplit="3" ySplit="9" topLeftCell="D10" activePane="bottomRight" state="frozen"/>
      <selection activeCell="G5" sqref="G5:G8"/>
      <selection pane="topRight" activeCell="G5" sqref="G5:G8"/>
      <selection pane="bottomLeft" activeCell="G5" sqref="G5:G8"/>
      <selection pane="bottomRight" activeCell="J25" sqref="J25:J26"/>
    </sheetView>
  </sheetViews>
  <sheetFormatPr baseColWidth="10" defaultColWidth="0.140625" defaultRowHeight="12.75" zeroHeight="1"/>
  <cols>
    <col min="1" max="1" width="4.7109375" style="196" customWidth="1"/>
    <col min="2" max="2" width="53.7109375" style="119" customWidth="1"/>
    <col min="3" max="3" width="5.28515625" style="119" customWidth="1"/>
    <col min="4" max="9" width="13.7109375" style="119" customWidth="1"/>
    <col min="10" max="10" width="13.85546875" style="120" customWidth="1"/>
    <col min="11" max="255" width="0" hidden="1" customWidth="1"/>
  </cols>
  <sheetData>
    <row r="1" spans="1:10" ht="66.2" customHeight="1">
      <c r="A1" s="300" t="s">
        <v>318</v>
      </c>
      <c r="B1" s="301"/>
      <c r="C1" s="301"/>
      <c r="D1" s="301"/>
      <c r="E1" s="301"/>
      <c r="F1" s="301"/>
      <c r="G1" s="301"/>
      <c r="H1" s="301"/>
      <c r="I1" s="301"/>
      <c r="J1" s="302"/>
    </row>
    <row r="2" spans="1:10" ht="12.75" customHeight="1">
      <c r="A2" s="197" t="s">
        <v>7</v>
      </c>
      <c r="B2" s="64"/>
      <c r="C2" s="65"/>
      <c r="D2" s="60" t="s">
        <v>190</v>
      </c>
      <c r="E2" s="60" t="s">
        <v>189</v>
      </c>
      <c r="F2" s="60" t="s">
        <v>243</v>
      </c>
      <c r="G2" s="60" t="s">
        <v>192</v>
      </c>
      <c r="H2" s="60" t="s">
        <v>244</v>
      </c>
      <c r="I2" s="60"/>
      <c r="J2" s="44"/>
    </row>
    <row r="3" spans="1:10" ht="15" customHeight="1">
      <c r="A3" s="198"/>
      <c r="B3" s="64"/>
      <c r="C3" s="66"/>
      <c r="D3" s="58">
        <v>3</v>
      </c>
      <c r="E3" s="59">
        <f>'Aufw.-A_kaufm.'!E3</f>
        <v>2024</v>
      </c>
      <c r="F3" s="108">
        <f>'Aufw.-A_kaufm.'!F3</f>
        <v>0</v>
      </c>
      <c r="G3" s="108">
        <f>'Aufw.-A_kaufm.'!G3</f>
        <v>0</v>
      </c>
      <c r="H3" s="109">
        <f>'Aufw.-A_kaufm.'!H3</f>
        <v>0</v>
      </c>
      <c r="I3" s="245"/>
      <c r="J3" s="44" t="s">
        <v>9</v>
      </c>
    </row>
    <row r="4" spans="1:10" ht="12.2" customHeight="1">
      <c r="A4" s="199"/>
      <c r="B4" s="68"/>
      <c r="C4" s="67"/>
      <c r="D4" s="69"/>
      <c r="E4" s="69"/>
      <c r="F4" s="69"/>
      <c r="G4" s="69"/>
      <c r="H4" s="65"/>
      <c r="I4" s="65"/>
      <c r="J4" s="44"/>
    </row>
    <row r="5" spans="1:10" ht="12.75" customHeight="1">
      <c r="A5" s="200"/>
      <c r="B5" s="186"/>
      <c r="C5" s="311" t="s">
        <v>305</v>
      </c>
      <c r="D5" s="312" t="s">
        <v>194</v>
      </c>
      <c r="E5" s="313"/>
      <c r="F5" s="313"/>
      <c r="G5" s="313"/>
      <c r="H5" s="313"/>
      <c r="I5" s="313"/>
      <c r="J5" s="314"/>
    </row>
    <row r="6" spans="1:10" ht="12.75" customHeight="1">
      <c r="A6" s="201" t="s">
        <v>17</v>
      </c>
      <c r="B6" s="92"/>
      <c r="C6" s="287"/>
      <c r="D6" s="305" t="s">
        <v>195</v>
      </c>
      <c r="E6" s="308" t="s">
        <v>196</v>
      </c>
      <c r="F6" s="308" t="s">
        <v>197</v>
      </c>
      <c r="G6" s="315"/>
      <c r="H6" s="305" t="s">
        <v>198</v>
      </c>
      <c r="I6" s="317" t="s">
        <v>365</v>
      </c>
      <c r="J6" s="305" t="s">
        <v>314</v>
      </c>
    </row>
    <row r="7" spans="1:10" ht="15.75" customHeight="1">
      <c r="A7" s="202"/>
      <c r="B7" s="92" t="s">
        <v>19</v>
      </c>
      <c r="C7" s="287"/>
      <c r="D7" s="306"/>
      <c r="E7" s="309"/>
      <c r="F7" s="310"/>
      <c r="G7" s="316"/>
      <c r="H7" s="306"/>
      <c r="I7" s="306"/>
      <c r="J7" s="306"/>
    </row>
    <row r="8" spans="1:10" ht="63" customHeight="1">
      <c r="A8" s="202"/>
      <c r="B8" s="92"/>
      <c r="C8" s="287"/>
      <c r="D8" s="307"/>
      <c r="E8" s="310"/>
      <c r="F8" s="117" t="s">
        <v>200</v>
      </c>
      <c r="G8" s="118" t="s">
        <v>199</v>
      </c>
      <c r="H8" s="307"/>
      <c r="I8" s="307"/>
      <c r="J8" s="307"/>
    </row>
    <row r="9" spans="1:10" ht="13.7" customHeight="1">
      <c r="A9" s="203"/>
      <c r="B9" s="110"/>
      <c r="C9" s="288"/>
      <c r="D9" s="121">
        <v>61</v>
      </c>
      <c r="E9" s="122">
        <v>62</v>
      </c>
      <c r="F9" s="123">
        <v>63</v>
      </c>
      <c r="G9" s="124">
        <v>64</v>
      </c>
      <c r="H9" s="121">
        <v>65</v>
      </c>
      <c r="I9" s="121">
        <v>67</v>
      </c>
      <c r="J9" s="121"/>
    </row>
    <row r="10" spans="1:10" ht="25.5" customHeight="1">
      <c r="A10" s="233" t="s">
        <v>350</v>
      </c>
      <c r="B10" s="234"/>
      <c r="C10" s="111"/>
      <c r="D10" s="93"/>
      <c r="E10" s="94"/>
      <c r="F10" s="95"/>
      <c r="G10" s="96"/>
      <c r="H10" s="96"/>
      <c r="I10" s="96"/>
      <c r="J10" s="97"/>
    </row>
    <row r="11" spans="1:10" ht="12.2" customHeight="1">
      <c r="A11" s="235" t="s">
        <v>20</v>
      </c>
      <c r="B11" s="234" t="s">
        <v>351</v>
      </c>
      <c r="C11" s="102" t="s">
        <v>21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210">
        <f t="shared" ref="J11:J26" si="0">SUM(D11:I11)</f>
        <v>0</v>
      </c>
    </row>
    <row r="12" spans="1:10" ht="12.2" customHeight="1">
      <c r="A12" s="235" t="s">
        <v>22</v>
      </c>
      <c r="B12" s="234" t="s">
        <v>23</v>
      </c>
      <c r="C12" s="98" t="s">
        <v>24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210">
        <f t="shared" si="0"/>
        <v>0</v>
      </c>
    </row>
    <row r="13" spans="1:10" ht="12.2" customHeight="1">
      <c r="A13" s="235" t="s">
        <v>25</v>
      </c>
      <c r="B13" s="234" t="s">
        <v>26</v>
      </c>
      <c r="C13" s="98" t="s">
        <v>27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210">
        <f t="shared" si="0"/>
        <v>0</v>
      </c>
    </row>
    <row r="14" spans="1:10" ht="12.2" customHeight="1">
      <c r="A14" s="235" t="s">
        <v>25</v>
      </c>
      <c r="B14" s="234" t="s">
        <v>28</v>
      </c>
      <c r="C14" s="98" t="s">
        <v>29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210">
        <f t="shared" si="0"/>
        <v>0</v>
      </c>
    </row>
    <row r="15" spans="1:10" ht="12.2" customHeight="1">
      <c r="A15" s="235" t="s">
        <v>25</v>
      </c>
      <c r="B15" s="234" t="s">
        <v>30</v>
      </c>
      <c r="C15" s="98" t="s">
        <v>31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210">
        <f t="shared" si="0"/>
        <v>0</v>
      </c>
    </row>
    <row r="16" spans="1:10" ht="12.2" customHeight="1">
      <c r="A16" s="235" t="s">
        <v>32</v>
      </c>
      <c r="B16" s="234" t="s">
        <v>381</v>
      </c>
      <c r="C16" s="98" t="s">
        <v>33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210">
        <f t="shared" si="0"/>
        <v>0</v>
      </c>
    </row>
    <row r="17" spans="1:17" ht="24.75" customHeight="1">
      <c r="A17" s="235" t="s">
        <v>25</v>
      </c>
      <c r="B17" s="234" t="s">
        <v>34</v>
      </c>
      <c r="C17" s="98" t="s">
        <v>35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210">
        <f t="shared" si="0"/>
        <v>0</v>
      </c>
    </row>
    <row r="18" spans="1:17" ht="12.2" customHeight="1">
      <c r="A18" s="235" t="s">
        <v>32</v>
      </c>
      <c r="B18" s="234" t="s">
        <v>36</v>
      </c>
      <c r="C18" s="98" t="s">
        <v>37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210">
        <f t="shared" si="0"/>
        <v>0</v>
      </c>
    </row>
    <row r="19" spans="1:17" ht="12.2" customHeight="1">
      <c r="A19" s="235" t="s">
        <v>32</v>
      </c>
      <c r="B19" s="234" t="s">
        <v>38</v>
      </c>
      <c r="C19" s="98" t="s">
        <v>39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210">
        <f t="shared" si="0"/>
        <v>0</v>
      </c>
    </row>
    <row r="20" spans="1:17" ht="12.2" customHeight="1">
      <c r="A20" s="235" t="s">
        <v>22</v>
      </c>
      <c r="B20" s="234" t="s">
        <v>40</v>
      </c>
      <c r="C20" s="98" t="s">
        <v>41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210">
        <f t="shared" si="0"/>
        <v>0</v>
      </c>
    </row>
    <row r="21" spans="1:17" ht="12.2" customHeight="1">
      <c r="A21" s="235" t="s">
        <v>25</v>
      </c>
      <c r="B21" s="234" t="s">
        <v>42</v>
      </c>
      <c r="C21" s="98" t="s">
        <v>43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210">
        <f t="shared" si="0"/>
        <v>0</v>
      </c>
    </row>
    <row r="22" spans="1:17" ht="12.2" customHeight="1">
      <c r="A22" s="235" t="s">
        <v>25</v>
      </c>
      <c r="B22" s="234" t="s">
        <v>44</v>
      </c>
      <c r="C22" s="98" t="s">
        <v>45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210">
        <f t="shared" si="0"/>
        <v>0</v>
      </c>
    </row>
    <row r="23" spans="1:17" ht="12.2" customHeight="1">
      <c r="A23" s="235" t="s">
        <v>20</v>
      </c>
      <c r="B23" s="234" t="s">
        <v>382</v>
      </c>
      <c r="C23" s="98" t="s">
        <v>46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210">
        <f t="shared" si="0"/>
        <v>0</v>
      </c>
    </row>
    <row r="24" spans="1:17" ht="12.2" customHeight="1">
      <c r="A24" s="235" t="s">
        <v>22</v>
      </c>
      <c r="B24" s="234" t="s">
        <v>47</v>
      </c>
      <c r="C24" s="98" t="s">
        <v>48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210">
        <f t="shared" si="0"/>
        <v>0</v>
      </c>
    </row>
    <row r="25" spans="1:17" ht="12.2" customHeight="1">
      <c r="A25" s="235" t="s">
        <v>25</v>
      </c>
      <c r="B25" s="234" t="s">
        <v>383</v>
      </c>
      <c r="C25" s="232" t="s">
        <v>352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210">
        <f t="shared" si="0"/>
        <v>0</v>
      </c>
    </row>
    <row r="26" spans="1:17" s="72" customFormat="1" ht="12">
      <c r="A26" s="235" t="s">
        <v>32</v>
      </c>
      <c r="B26" s="234" t="s">
        <v>384</v>
      </c>
      <c r="C26" s="231" t="s">
        <v>378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210">
        <f t="shared" si="0"/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4">
        <f t="shared" ref="P26" si="1">SUM(D26:O26)</f>
        <v>0</v>
      </c>
      <c r="Q26" s="73">
        <v>0</v>
      </c>
    </row>
    <row r="27" spans="1:17" ht="25.5" customHeight="1">
      <c r="A27" s="233" t="s">
        <v>51</v>
      </c>
      <c r="B27" s="234"/>
      <c r="C27" s="96"/>
      <c r="D27" s="93"/>
      <c r="E27" s="94"/>
      <c r="F27" s="95"/>
      <c r="G27" s="96"/>
      <c r="H27" s="96"/>
      <c r="I27" s="96"/>
      <c r="J27" s="99"/>
    </row>
    <row r="28" spans="1:17" ht="12.2" customHeight="1">
      <c r="A28" s="235" t="s">
        <v>25</v>
      </c>
      <c r="B28" s="234" t="s">
        <v>51</v>
      </c>
      <c r="C28" s="102" t="s">
        <v>52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210">
        <f>SUM(D28:I28)</f>
        <v>0</v>
      </c>
    </row>
    <row r="29" spans="1:17" ht="25.5" customHeight="1">
      <c r="A29" s="233" t="s">
        <v>53</v>
      </c>
      <c r="B29" s="234"/>
      <c r="C29" s="96"/>
      <c r="D29" s="93"/>
      <c r="E29" s="94"/>
      <c r="F29" s="95"/>
      <c r="G29" s="96"/>
      <c r="H29" s="96"/>
      <c r="I29" s="96"/>
      <c r="J29" s="99"/>
    </row>
    <row r="30" spans="1:17" ht="12.2" customHeight="1">
      <c r="A30" s="235" t="s">
        <v>20</v>
      </c>
      <c r="B30" s="236" t="s">
        <v>54</v>
      </c>
      <c r="C30" s="100" t="s">
        <v>55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210">
        <f t="shared" ref="J30:J41" si="2">SUM(D30:I30)</f>
        <v>0</v>
      </c>
    </row>
    <row r="31" spans="1:17" ht="35.450000000000003" customHeight="1">
      <c r="A31" s="237"/>
      <c r="B31" s="238" t="s">
        <v>56</v>
      </c>
      <c r="C31" s="98" t="s">
        <v>57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210">
        <f t="shared" si="2"/>
        <v>0</v>
      </c>
    </row>
    <row r="32" spans="1:17" ht="12.2" customHeight="1">
      <c r="A32" s="235" t="s">
        <v>25</v>
      </c>
      <c r="B32" s="238" t="s">
        <v>385</v>
      </c>
      <c r="C32" s="98" t="s">
        <v>58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210">
        <f t="shared" si="2"/>
        <v>0</v>
      </c>
    </row>
    <row r="33" spans="1:10" ht="12.2" customHeight="1">
      <c r="A33" s="235" t="s">
        <v>25</v>
      </c>
      <c r="B33" s="238" t="s">
        <v>389</v>
      </c>
      <c r="C33" s="98" t="s">
        <v>59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210">
        <f t="shared" si="2"/>
        <v>0</v>
      </c>
    </row>
    <row r="34" spans="1:10" ht="12.2" customHeight="1">
      <c r="A34" s="235" t="s">
        <v>25</v>
      </c>
      <c r="B34" s="238" t="s">
        <v>60</v>
      </c>
      <c r="C34" s="98" t="s">
        <v>61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210">
        <f t="shared" si="2"/>
        <v>0</v>
      </c>
    </row>
    <row r="35" spans="1:10" ht="12.2" customHeight="1">
      <c r="A35" s="235" t="s">
        <v>25</v>
      </c>
      <c r="B35" s="238" t="s">
        <v>62</v>
      </c>
      <c r="C35" s="98" t="s">
        <v>63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210">
        <f t="shared" si="2"/>
        <v>0</v>
      </c>
    </row>
    <row r="36" spans="1:10" ht="12.2" customHeight="1">
      <c r="A36" s="235" t="s">
        <v>25</v>
      </c>
      <c r="B36" s="238" t="s">
        <v>335</v>
      </c>
      <c r="C36" s="98" t="s">
        <v>64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210">
        <f t="shared" si="2"/>
        <v>0</v>
      </c>
    </row>
    <row r="37" spans="1:10" ht="12.2" customHeight="1">
      <c r="A37" s="235" t="s">
        <v>25</v>
      </c>
      <c r="B37" s="238" t="s">
        <v>65</v>
      </c>
      <c r="C37" s="98" t="s">
        <v>66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210">
        <f t="shared" si="2"/>
        <v>0</v>
      </c>
    </row>
    <row r="38" spans="1:10" ht="24" customHeight="1">
      <c r="A38" s="239"/>
      <c r="B38" s="238" t="s">
        <v>67</v>
      </c>
      <c r="C38" s="98" t="s">
        <v>68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210">
        <f t="shared" si="2"/>
        <v>0</v>
      </c>
    </row>
    <row r="39" spans="1:10">
      <c r="A39" s="239"/>
      <c r="B39" s="238" t="s">
        <v>49</v>
      </c>
      <c r="C39" s="232" t="s">
        <v>353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210">
        <f t="shared" si="2"/>
        <v>0</v>
      </c>
    </row>
    <row r="40" spans="1:10">
      <c r="A40" s="239"/>
      <c r="B40" s="238" t="s">
        <v>50</v>
      </c>
      <c r="C40" s="232" t="s">
        <v>354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210">
        <f t="shared" si="2"/>
        <v>0</v>
      </c>
    </row>
    <row r="41" spans="1:10">
      <c r="A41" s="239"/>
      <c r="B41" s="238" t="s">
        <v>387</v>
      </c>
      <c r="C41" s="251" t="s">
        <v>377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210">
        <f t="shared" si="2"/>
        <v>0</v>
      </c>
    </row>
    <row r="42" spans="1:10" ht="25.5" customHeight="1">
      <c r="A42" s="233" t="s">
        <v>69</v>
      </c>
      <c r="B42" s="234"/>
      <c r="C42" s="96"/>
      <c r="D42" s="93"/>
      <c r="E42" s="94"/>
      <c r="F42" s="95"/>
      <c r="G42" s="96"/>
      <c r="H42" s="96"/>
      <c r="I42" s="96"/>
      <c r="J42" s="99"/>
    </row>
    <row r="43" spans="1:10" ht="12.2" customHeight="1">
      <c r="A43" s="235" t="s">
        <v>32</v>
      </c>
      <c r="B43" s="234" t="s">
        <v>70</v>
      </c>
      <c r="C43" s="102" t="s">
        <v>71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210">
        <f t="shared" ref="J43:J50" si="3">SUM(D43:I43)</f>
        <v>0</v>
      </c>
    </row>
    <row r="44" spans="1:10" ht="12.2" customHeight="1">
      <c r="A44" s="235" t="s">
        <v>25</v>
      </c>
      <c r="B44" s="234" t="s">
        <v>72</v>
      </c>
      <c r="C44" s="98" t="s">
        <v>73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210">
        <f t="shared" si="3"/>
        <v>0</v>
      </c>
    </row>
    <row r="45" spans="1:10" ht="12.2" customHeight="1">
      <c r="A45" s="235" t="s">
        <v>25</v>
      </c>
      <c r="B45" s="234" t="s">
        <v>75</v>
      </c>
      <c r="C45" s="98" t="s">
        <v>76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210">
        <f t="shared" si="3"/>
        <v>0</v>
      </c>
    </row>
    <row r="46" spans="1:10" ht="12.2" customHeight="1">
      <c r="A46" s="235" t="s">
        <v>25</v>
      </c>
      <c r="B46" s="234" t="s">
        <v>77</v>
      </c>
      <c r="C46" s="98" t="s">
        <v>78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210">
        <f t="shared" si="3"/>
        <v>0</v>
      </c>
    </row>
    <row r="47" spans="1:10" ht="12.2" customHeight="1">
      <c r="A47" s="235" t="s">
        <v>25</v>
      </c>
      <c r="B47" s="234" t="s">
        <v>79</v>
      </c>
      <c r="C47" s="98" t="s">
        <v>80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210">
        <f t="shared" si="3"/>
        <v>0</v>
      </c>
    </row>
    <row r="48" spans="1:10" ht="12.2" customHeight="1">
      <c r="A48" s="235" t="s">
        <v>25</v>
      </c>
      <c r="B48" s="234" t="s">
        <v>81</v>
      </c>
      <c r="C48" s="98" t="s">
        <v>82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210">
        <f t="shared" si="3"/>
        <v>0</v>
      </c>
    </row>
    <row r="49" spans="1:10" ht="12.2" customHeight="1">
      <c r="A49" s="235" t="s">
        <v>25</v>
      </c>
      <c r="B49" s="234" t="s">
        <v>83</v>
      </c>
      <c r="C49" s="98" t="s">
        <v>84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210">
        <f t="shared" si="3"/>
        <v>0</v>
      </c>
    </row>
    <row r="50" spans="1:10" ht="12.2" customHeight="1">
      <c r="A50" s="235" t="s">
        <v>25</v>
      </c>
      <c r="B50" s="234" t="s">
        <v>85</v>
      </c>
      <c r="C50" s="98" t="s">
        <v>86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210">
        <f t="shared" si="3"/>
        <v>0</v>
      </c>
    </row>
    <row r="51" spans="1:10" ht="25.5" customHeight="1">
      <c r="A51" s="233" t="s">
        <v>87</v>
      </c>
      <c r="B51" s="234"/>
      <c r="C51" s="96"/>
      <c r="D51" s="93"/>
      <c r="E51" s="94"/>
      <c r="F51" s="95"/>
      <c r="G51" s="96"/>
      <c r="H51" s="96"/>
      <c r="I51" s="96"/>
      <c r="J51" s="99"/>
    </row>
    <row r="52" spans="1:10" ht="12.2" customHeight="1">
      <c r="A52" s="235"/>
      <c r="B52" s="240" t="s">
        <v>88</v>
      </c>
      <c r="C52" s="100" t="s">
        <v>89</v>
      </c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210">
        <f t="shared" ref="J52:J57" si="4">SUM(D52:I52)</f>
        <v>0</v>
      </c>
    </row>
    <row r="53" spans="1:10" ht="12.2" customHeight="1">
      <c r="A53" s="235" t="s">
        <v>20</v>
      </c>
      <c r="B53" s="240" t="s">
        <v>388</v>
      </c>
      <c r="C53" s="101" t="s">
        <v>90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210">
        <f t="shared" si="4"/>
        <v>0</v>
      </c>
    </row>
    <row r="54" spans="1:10" ht="12.2" customHeight="1">
      <c r="A54" s="235" t="s">
        <v>20</v>
      </c>
      <c r="B54" s="234" t="s">
        <v>91</v>
      </c>
      <c r="C54" s="98" t="s">
        <v>92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210">
        <f t="shared" si="4"/>
        <v>0</v>
      </c>
    </row>
    <row r="55" spans="1:10" ht="12.2" customHeight="1">
      <c r="A55" s="235" t="s">
        <v>32</v>
      </c>
      <c r="B55" s="234" t="s">
        <v>93</v>
      </c>
      <c r="C55" s="98" t="s">
        <v>94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210">
        <f t="shared" si="4"/>
        <v>0</v>
      </c>
    </row>
    <row r="56" spans="1:10" ht="12.2" customHeight="1">
      <c r="A56" s="235" t="s">
        <v>20</v>
      </c>
      <c r="B56" s="234" t="s">
        <v>95</v>
      </c>
      <c r="C56" s="98" t="s">
        <v>96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210">
        <f t="shared" si="4"/>
        <v>0</v>
      </c>
    </row>
    <row r="57" spans="1:10" ht="12.2" customHeight="1">
      <c r="A57" s="235" t="s">
        <v>25</v>
      </c>
      <c r="B57" s="234" t="s">
        <v>97</v>
      </c>
      <c r="C57" s="98" t="s">
        <v>98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210">
        <f t="shared" si="4"/>
        <v>0</v>
      </c>
    </row>
    <row r="58" spans="1:10" ht="25.5" customHeight="1">
      <c r="A58" s="233" t="s">
        <v>355</v>
      </c>
      <c r="B58" s="234"/>
      <c r="C58" s="96"/>
      <c r="D58" s="93"/>
      <c r="E58" s="94"/>
      <c r="F58" s="95"/>
      <c r="G58" s="96"/>
      <c r="H58" s="96"/>
      <c r="I58" s="96"/>
      <c r="J58" s="99"/>
    </row>
    <row r="59" spans="1:10" ht="12.2" customHeight="1">
      <c r="A59" s="235" t="s">
        <v>25</v>
      </c>
      <c r="B59" s="234" t="s">
        <v>99</v>
      </c>
      <c r="C59" s="100" t="s">
        <v>100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210">
        <f t="shared" ref="J59:J67" si="5">SUM(D59:I59)</f>
        <v>0</v>
      </c>
    </row>
    <row r="60" spans="1:10" ht="12.2" customHeight="1">
      <c r="A60" s="235" t="s">
        <v>25</v>
      </c>
      <c r="B60" s="234" t="s">
        <v>101</v>
      </c>
      <c r="C60" s="98" t="s">
        <v>102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210">
        <f t="shared" si="5"/>
        <v>0</v>
      </c>
    </row>
    <row r="61" spans="1:10" ht="12.2" customHeight="1">
      <c r="A61" s="235" t="s">
        <v>22</v>
      </c>
      <c r="B61" s="234" t="s">
        <v>103</v>
      </c>
      <c r="C61" s="98" t="s">
        <v>104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210">
        <f t="shared" si="5"/>
        <v>0</v>
      </c>
    </row>
    <row r="62" spans="1:10" ht="12.2" customHeight="1">
      <c r="A62" s="235" t="s">
        <v>25</v>
      </c>
      <c r="B62" s="234" t="s">
        <v>105</v>
      </c>
      <c r="C62" s="98" t="s">
        <v>106</v>
      </c>
      <c r="D62" s="73">
        <v>0</v>
      </c>
      <c r="E62" s="73">
        <v>0</v>
      </c>
      <c r="F62" s="73">
        <v>0</v>
      </c>
      <c r="G62" s="73">
        <v>0</v>
      </c>
      <c r="H62" s="73">
        <v>0</v>
      </c>
      <c r="I62" s="73">
        <v>0</v>
      </c>
      <c r="J62" s="210">
        <f t="shared" si="5"/>
        <v>0</v>
      </c>
    </row>
    <row r="63" spans="1:10" ht="12.2" customHeight="1">
      <c r="A63" s="235" t="s">
        <v>25</v>
      </c>
      <c r="B63" s="234" t="s">
        <v>107</v>
      </c>
      <c r="C63" s="100" t="s">
        <v>108</v>
      </c>
      <c r="D63" s="73"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210">
        <f t="shared" si="5"/>
        <v>0</v>
      </c>
    </row>
    <row r="64" spans="1:10" ht="12.2" customHeight="1">
      <c r="A64" s="235" t="s">
        <v>109</v>
      </c>
      <c r="B64" s="234" t="s">
        <v>110</v>
      </c>
      <c r="C64" s="98" t="s">
        <v>111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210">
        <f t="shared" si="5"/>
        <v>0</v>
      </c>
    </row>
    <row r="65" spans="1:10" ht="12.2" customHeight="1">
      <c r="A65" s="235" t="s">
        <v>112</v>
      </c>
      <c r="B65" s="234" t="s">
        <v>113</v>
      </c>
      <c r="C65" s="98" t="s">
        <v>114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210">
        <f t="shared" si="5"/>
        <v>0</v>
      </c>
    </row>
    <row r="66" spans="1:10" ht="12.2" customHeight="1">
      <c r="A66" s="235" t="s">
        <v>25</v>
      </c>
      <c r="B66" s="234" t="s">
        <v>115</v>
      </c>
      <c r="C66" s="98" t="s">
        <v>116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210">
        <f t="shared" si="5"/>
        <v>0</v>
      </c>
    </row>
    <row r="67" spans="1:10" ht="12.2" customHeight="1">
      <c r="A67" s="235" t="s">
        <v>25</v>
      </c>
      <c r="B67" s="234" t="s">
        <v>117</v>
      </c>
      <c r="C67" s="98" t="s">
        <v>118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210">
        <f t="shared" si="5"/>
        <v>0</v>
      </c>
    </row>
    <row r="68" spans="1:10" ht="25.5" customHeight="1">
      <c r="A68" s="233" t="s">
        <v>119</v>
      </c>
      <c r="B68" s="234"/>
      <c r="C68" s="96" t="s">
        <v>9</v>
      </c>
      <c r="D68" s="93"/>
      <c r="E68" s="94"/>
      <c r="F68" s="95"/>
      <c r="G68" s="96"/>
      <c r="H68" s="96"/>
      <c r="I68" s="96"/>
      <c r="J68" s="99"/>
    </row>
    <row r="69" spans="1:10" ht="12.2" customHeight="1">
      <c r="A69" s="235" t="s">
        <v>20</v>
      </c>
      <c r="B69" s="234" t="s">
        <v>120</v>
      </c>
      <c r="C69" s="100" t="s">
        <v>121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210">
        <f t="shared" ref="J69:J80" si="6">SUM(D69:I69)</f>
        <v>0</v>
      </c>
    </row>
    <row r="70" spans="1:10" ht="24" customHeight="1">
      <c r="A70" s="239"/>
      <c r="B70" s="234" t="s">
        <v>122</v>
      </c>
      <c r="C70" s="51" t="s">
        <v>123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210">
        <f t="shared" si="6"/>
        <v>0</v>
      </c>
    </row>
    <row r="71" spans="1:10" ht="12.2" customHeight="1">
      <c r="A71" s="235" t="s">
        <v>22</v>
      </c>
      <c r="B71" s="234" t="s">
        <v>124</v>
      </c>
      <c r="C71" s="98" t="s">
        <v>125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210">
        <f t="shared" si="6"/>
        <v>0</v>
      </c>
    </row>
    <row r="72" spans="1:10" ht="12.2" customHeight="1">
      <c r="A72" s="235" t="s">
        <v>20</v>
      </c>
      <c r="B72" s="234" t="s">
        <v>126</v>
      </c>
      <c r="C72" s="98" t="s">
        <v>127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210">
        <f t="shared" si="6"/>
        <v>0</v>
      </c>
    </row>
    <row r="73" spans="1:10" ht="12.2" customHeight="1">
      <c r="A73" s="235" t="s">
        <v>25</v>
      </c>
      <c r="B73" s="234" t="s">
        <v>361</v>
      </c>
      <c r="C73" s="98" t="s">
        <v>128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210">
        <f t="shared" si="6"/>
        <v>0</v>
      </c>
    </row>
    <row r="74" spans="1:10" ht="12.2" customHeight="1">
      <c r="A74" s="235" t="s">
        <v>25</v>
      </c>
      <c r="B74" s="234" t="s">
        <v>129</v>
      </c>
      <c r="C74" s="98" t="s">
        <v>130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210">
        <f t="shared" si="6"/>
        <v>0</v>
      </c>
    </row>
    <row r="75" spans="1:10" ht="12.2" customHeight="1">
      <c r="A75" s="235" t="s">
        <v>25</v>
      </c>
      <c r="B75" s="234" t="s">
        <v>131</v>
      </c>
      <c r="C75" s="98" t="s">
        <v>132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210">
        <f t="shared" si="6"/>
        <v>0</v>
      </c>
    </row>
    <row r="76" spans="1:10" ht="12.2" customHeight="1">
      <c r="A76" s="235" t="s">
        <v>25</v>
      </c>
      <c r="B76" s="234" t="s">
        <v>133</v>
      </c>
      <c r="C76" s="98" t="s">
        <v>134</v>
      </c>
      <c r="D76" s="73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210">
        <f t="shared" si="6"/>
        <v>0</v>
      </c>
    </row>
    <row r="77" spans="1:10" ht="12.2" customHeight="1">
      <c r="A77" s="235" t="s">
        <v>25</v>
      </c>
      <c r="B77" s="234" t="s">
        <v>135</v>
      </c>
      <c r="C77" s="98" t="s">
        <v>136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210">
        <f t="shared" si="6"/>
        <v>0</v>
      </c>
    </row>
    <row r="78" spans="1:10" ht="12.2" customHeight="1">
      <c r="A78" s="235" t="s">
        <v>25</v>
      </c>
      <c r="B78" s="234" t="s">
        <v>137</v>
      </c>
      <c r="C78" s="98" t="s">
        <v>138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210">
        <f t="shared" si="6"/>
        <v>0</v>
      </c>
    </row>
    <row r="79" spans="1:10" ht="12.2" customHeight="1">
      <c r="A79" s="235" t="s">
        <v>25</v>
      </c>
      <c r="B79" s="234" t="s">
        <v>74</v>
      </c>
      <c r="C79" s="232" t="s">
        <v>356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210">
        <f t="shared" si="6"/>
        <v>0</v>
      </c>
    </row>
    <row r="80" spans="1:10" ht="24">
      <c r="A80" s="235" t="s">
        <v>25</v>
      </c>
      <c r="B80" s="234" t="s">
        <v>358</v>
      </c>
      <c r="C80" s="232" t="s">
        <v>357</v>
      </c>
      <c r="D80" s="73">
        <v>0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210">
        <f t="shared" si="6"/>
        <v>0</v>
      </c>
    </row>
    <row r="81" spans="1:10" ht="25.5" customHeight="1">
      <c r="A81" s="233" t="s">
        <v>139</v>
      </c>
      <c r="B81" s="234"/>
      <c r="C81" s="96"/>
      <c r="D81" s="93"/>
      <c r="E81" s="94"/>
      <c r="F81" s="95"/>
      <c r="G81" s="96"/>
      <c r="H81" s="96"/>
      <c r="I81" s="96"/>
      <c r="J81" s="99"/>
    </row>
    <row r="82" spans="1:10" ht="12.2" customHeight="1">
      <c r="A82" s="235" t="s">
        <v>20</v>
      </c>
      <c r="B82" s="234" t="s">
        <v>140</v>
      </c>
      <c r="C82" s="100" t="s">
        <v>141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210">
        <f t="shared" ref="J82:J87" si="7">SUM(D82:I82)</f>
        <v>0</v>
      </c>
    </row>
    <row r="83" spans="1:10" ht="12.2" customHeight="1">
      <c r="A83" s="235" t="s">
        <v>25</v>
      </c>
      <c r="B83" s="234" t="s">
        <v>142</v>
      </c>
      <c r="C83" s="98" t="s">
        <v>143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210">
        <f t="shared" si="7"/>
        <v>0</v>
      </c>
    </row>
    <row r="84" spans="1:10" ht="12.2" customHeight="1">
      <c r="A84" s="235" t="s">
        <v>25</v>
      </c>
      <c r="B84" s="234" t="s">
        <v>144</v>
      </c>
      <c r="C84" s="98" t="s">
        <v>145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210">
        <f t="shared" si="7"/>
        <v>0</v>
      </c>
    </row>
    <row r="85" spans="1:10" ht="12.2" customHeight="1">
      <c r="A85" s="235" t="s">
        <v>32</v>
      </c>
      <c r="B85" s="234" t="s">
        <v>146</v>
      </c>
      <c r="C85" s="98" t="s">
        <v>147</v>
      </c>
      <c r="D85" s="73">
        <v>0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210">
        <f t="shared" si="7"/>
        <v>0</v>
      </c>
    </row>
    <row r="86" spans="1:10" ht="12.2" customHeight="1">
      <c r="A86" s="235" t="s">
        <v>25</v>
      </c>
      <c r="B86" s="234" t="s">
        <v>148</v>
      </c>
      <c r="C86" s="98" t="s">
        <v>149</v>
      </c>
      <c r="D86" s="73">
        <v>0</v>
      </c>
      <c r="E86" s="73">
        <v>0</v>
      </c>
      <c r="F86" s="73">
        <v>0</v>
      </c>
      <c r="G86" s="73">
        <v>0</v>
      </c>
      <c r="H86" s="73">
        <v>0</v>
      </c>
      <c r="I86" s="73">
        <v>0</v>
      </c>
      <c r="J86" s="210">
        <f t="shared" si="7"/>
        <v>0</v>
      </c>
    </row>
    <row r="87" spans="1:10" ht="25.5" customHeight="1">
      <c r="A87" s="233" t="s">
        <v>150</v>
      </c>
      <c r="B87" s="234"/>
      <c r="C87" s="112" t="s">
        <v>151</v>
      </c>
      <c r="D87" s="73">
        <v>0</v>
      </c>
      <c r="E87" s="73">
        <v>0</v>
      </c>
      <c r="F87" s="73">
        <v>0</v>
      </c>
      <c r="G87" s="73">
        <v>0</v>
      </c>
      <c r="H87" s="73">
        <v>0</v>
      </c>
      <c r="I87" s="73">
        <v>0</v>
      </c>
      <c r="J87" s="114">
        <f t="shared" si="7"/>
        <v>0</v>
      </c>
    </row>
    <row r="88" spans="1:10" ht="25.5" customHeight="1">
      <c r="A88" s="233" t="s">
        <v>152</v>
      </c>
      <c r="B88" s="234"/>
      <c r="C88" s="96"/>
      <c r="D88" s="93"/>
      <c r="E88" s="94"/>
      <c r="F88" s="95"/>
      <c r="G88" s="96"/>
      <c r="H88" s="96"/>
      <c r="I88" s="96"/>
      <c r="J88" s="99"/>
    </row>
    <row r="89" spans="1:10" ht="12.2" customHeight="1">
      <c r="A89" s="235" t="s">
        <v>32</v>
      </c>
      <c r="B89" s="234" t="s">
        <v>153</v>
      </c>
      <c r="C89" s="100" t="s">
        <v>154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  <c r="J89" s="210">
        <f t="shared" ref="J89:J97" si="8">SUM(D89:I89)</f>
        <v>0</v>
      </c>
    </row>
    <row r="90" spans="1:10" ht="12.2" customHeight="1">
      <c r="A90" s="235" t="s">
        <v>20</v>
      </c>
      <c r="B90" s="234" t="s">
        <v>155</v>
      </c>
      <c r="C90" s="98" t="s">
        <v>156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210">
        <f t="shared" si="8"/>
        <v>0</v>
      </c>
    </row>
    <row r="91" spans="1:10" ht="12.2" customHeight="1">
      <c r="A91" s="235" t="s">
        <v>25</v>
      </c>
      <c r="B91" s="234" t="s">
        <v>157</v>
      </c>
      <c r="C91" s="98" t="s">
        <v>158</v>
      </c>
      <c r="D91" s="73">
        <v>0</v>
      </c>
      <c r="E91" s="73">
        <v>0</v>
      </c>
      <c r="F91" s="73">
        <v>0</v>
      </c>
      <c r="G91" s="73">
        <v>0</v>
      </c>
      <c r="H91" s="73">
        <v>0</v>
      </c>
      <c r="I91" s="73">
        <v>0</v>
      </c>
      <c r="J91" s="210">
        <f t="shared" si="8"/>
        <v>0</v>
      </c>
    </row>
    <row r="92" spans="1:10" ht="12.2" customHeight="1">
      <c r="A92" s="235" t="s">
        <v>25</v>
      </c>
      <c r="B92" s="234" t="s">
        <v>159</v>
      </c>
      <c r="C92" s="98" t="s">
        <v>160</v>
      </c>
      <c r="D92" s="73">
        <v>0</v>
      </c>
      <c r="E92" s="73">
        <v>0</v>
      </c>
      <c r="F92" s="73">
        <v>0</v>
      </c>
      <c r="G92" s="73">
        <v>0</v>
      </c>
      <c r="H92" s="73">
        <v>0</v>
      </c>
      <c r="I92" s="73">
        <v>0</v>
      </c>
      <c r="J92" s="210">
        <f t="shared" si="8"/>
        <v>0</v>
      </c>
    </row>
    <row r="93" spans="1:10" ht="12.2" customHeight="1">
      <c r="A93" s="235" t="s">
        <v>32</v>
      </c>
      <c r="B93" s="234" t="s">
        <v>161</v>
      </c>
      <c r="C93" s="98" t="s">
        <v>162</v>
      </c>
      <c r="D93" s="73">
        <v>0</v>
      </c>
      <c r="E93" s="73">
        <v>0</v>
      </c>
      <c r="F93" s="73">
        <v>0</v>
      </c>
      <c r="G93" s="73">
        <v>0</v>
      </c>
      <c r="H93" s="73">
        <v>0</v>
      </c>
      <c r="I93" s="73">
        <v>0</v>
      </c>
      <c r="J93" s="210">
        <f t="shared" si="8"/>
        <v>0</v>
      </c>
    </row>
    <row r="94" spans="1:10" ht="12.2" customHeight="1">
      <c r="A94" s="235" t="s">
        <v>32</v>
      </c>
      <c r="B94" s="241" t="s">
        <v>163</v>
      </c>
      <c r="C94" s="98" t="s">
        <v>164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  <c r="I94" s="73">
        <v>0</v>
      </c>
      <c r="J94" s="210">
        <f t="shared" si="8"/>
        <v>0</v>
      </c>
    </row>
    <row r="95" spans="1:10" ht="12.2" customHeight="1">
      <c r="A95" s="235" t="s">
        <v>22</v>
      </c>
      <c r="B95" s="234" t="s">
        <v>165</v>
      </c>
      <c r="C95" s="98" t="s">
        <v>166</v>
      </c>
      <c r="D95" s="73">
        <v>0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210">
        <f t="shared" si="8"/>
        <v>0</v>
      </c>
    </row>
    <row r="96" spans="1:10" ht="12.2" customHeight="1">
      <c r="A96" s="235" t="s">
        <v>20</v>
      </c>
      <c r="B96" s="234" t="s">
        <v>167</v>
      </c>
      <c r="C96" s="98" t="s">
        <v>168</v>
      </c>
      <c r="D96" s="73">
        <v>0</v>
      </c>
      <c r="E96" s="73">
        <v>0</v>
      </c>
      <c r="F96" s="73">
        <v>0</v>
      </c>
      <c r="G96" s="73">
        <v>0</v>
      </c>
      <c r="H96" s="73">
        <v>0</v>
      </c>
      <c r="I96" s="73">
        <v>0</v>
      </c>
      <c r="J96" s="210">
        <f t="shared" si="8"/>
        <v>0</v>
      </c>
    </row>
    <row r="97" spans="1:10" ht="24.75" customHeight="1">
      <c r="A97" s="235" t="s">
        <v>20</v>
      </c>
      <c r="B97" s="234" t="s">
        <v>169</v>
      </c>
      <c r="C97" s="98" t="s">
        <v>170</v>
      </c>
      <c r="D97" s="73">
        <v>0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210">
        <f t="shared" si="8"/>
        <v>0</v>
      </c>
    </row>
    <row r="98" spans="1:10" ht="39.200000000000003" customHeight="1">
      <c r="A98" s="284" t="s">
        <v>343</v>
      </c>
      <c r="B98" s="285"/>
      <c r="C98" s="96"/>
      <c r="D98" s="93"/>
      <c r="E98" s="94"/>
      <c r="F98" s="95"/>
      <c r="G98" s="96"/>
      <c r="H98" s="96"/>
      <c r="I98" s="96"/>
      <c r="J98" s="99"/>
    </row>
    <row r="99" spans="1:10" ht="12.2" customHeight="1">
      <c r="A99" s="235" t="s">
        <v>25</v>
      </c>
      <c r="B99" s="234" t="s">
        <v>171</v>
      </c>
      <c r="C99" s="102" t="s">
        <v>172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  <c r="J99" s="210">
        <f>SUM(D99:I99)</f>
        <v>0</v>
      </c>
    </row>
    <row r="100" spans="1:10" ht="12.2" customHeight="1">
      <c r="A100" s="235" t="s">
        <v>112</v>
      </c>
      <c r="B100" s="234" t="s">
        <v>173</v>
      </c>
      <c r="C100" s="102" t="s">
        <v>174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  <c r="J100" s="210">
        <f>SUM(D100:I100)</f>
        <v>0</v>
      </c>
    </row>
    <row r="101" spans="1:10" ht="12.2" customHeight="1">
      <c r="A101" s="235" t="s">
        <v>22</v>
      </c>
      <c r="B101" s="234" t="s">
        <v>175</v>
      </c>
      <c r="C101" s="102" t="s">
        <v>176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  <c r="I101" s="73">
        <v>0</v>
      </c>
      <c r="J101" s="210">
        <f>SUM(D101:I101)</f>
        <v>0</v>
      </c>
    </row>
    <row r="102" spans="1:10" ht="12.2" customHeight="1">
      <c r="A102" s="235"/>
      <c r="B102" s="234" t="s">
        <v>177</v>
      </c>
      <c r="C102" s="102" t="s">
        <v>178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  <c r="I102" s="73">
        <v>0</v>
      </c>
      <c r="J102" s="210">
        <f>SUM(D102:I102)</f>
        <v>0</v>
      </c>
    </row>
    <row r="103" spans="1:10" ht="21.2" customHeight="1">
      <c r="A103" s="243" t="s">
        <v>179</v>
      </c>
      <c r="B103" s="244"/>
      <c r="C103" s="113"/>
      <c r="D103" s="114">
        <f t="shared" ref="D103:J103" si="9">SUM(D11:D102)</f>
        <v>0</v>
      </c>
      <c r="E103" s="114">
        <f t="shared" si="9"/>
        <v>0</v>
      </c>
      <c r="F103" s="114">
        <f t="shared" si="9"/>
        <v>0</v>
      </c>
      <c r="G103" s="114">
        <f t="shared" si="9"/>
        <v>0</v>
      </c>
      <c r="H103" s="114">
        <f t="shared" si="9"/>
        <v>0</v>
      </c>
      <c r="I103" s="114">
        <f>SUM(I11:I102)</f>
        <v>0</v>
      </c>
      <c r="J103" s="114">
        <f t="shared" si="9"/>
        <v>0</v>
      </c>
    </row>
    <row r="104" spans="1:10" ht="15" customHeight="1">
      <c r="A104" s="204" t="s">
        <v>180</v>
      </c>
      <c r="B104" s="103"/>
      <c r="C104" s="104"/>
      <c r="D104" s="104"/>
      <c r="E104" s="104"/>
      <c r="F104" s="104"/>
      <c r="G104" s="104"/>
      <c r="H104" s="104"/>
      <c r="I104" s="104"/>
      <c r="J104" s="105"/>
    </row>
    <row r="105" spans="1:10" ht="15" customHeight="1">
      <c r="A105" s="205"/>
      <c r="B105" s="106"/>
      <c r="C105" s="107"/>
      <c r="D105" s="107"/>
      <c r="E105" s="107"/>
      <c r="F105" s="107"/>
      <c r="G105" s="107"/>
      <c r="H105" s="107"/>
      <c r="I105" s="107"/>
      <c r="J105" s="115"/>
    </row>
    <row r="106" spans="1:10" hidden="1">
      <c r="A106" s="195"/>
      <c r="B106" s="187"/>
      <c r="C106" s="187"/>
      <c r="D106" s="187"/>
      <c r="E106" s="187"/>
      <c r="F106" s="187"/>
      <c r="G106" s="187"/>
      <c r="H106" s="187"/>
      <c r="I106" s="187"/>
      <c r="J106" s="187"/>
    </row>
    <row r="107" spans="1:10"/>
    <row r="108" spans="1:10"/>
    <row r="109" spans="1:10"/>
    <row r="110" spans="1:10"/>
  </sheetData>
  <mergeCells count="10">
    <mergeCell ref="A1:J1"/>
    <mergeCell ref="A98:B98"/>
    <mergeCell ref="D6:D8"/>
    <mergeCell ref="E6:E8"/>
    <mergeCell ref="C5:C9"/>
    <mergeCell ref="D5:J5"/>
    <mergeCell ref="F6:G7"/>
    <mergeCell ref="H6:H8"/>
    <mergeCell ref="J6:J8"/>
    <mergeCell ref="I6:I8"/>
  </mergeCells>
  <phoneticPr fontId="2" type="noConversion"/>
  <dataValidations count="3">
    <dataValidation type="whole" allowBlank="1" showInputMessage="1" showErrorMessage="1" errorTitle="Ganze Zahl" error="Bitte nur ganze Zahlen eingeben!!" sqref="D29:I29 D103:I103 D98:I98 D88:I88 D81:I81 D68:I68 D58:I58 D51:I51 D42:I42 D27:I27 J11:J103" xr:uid="{00000000-0002-0000-0300-000000000000}">
      <formula1>-10000000000000</formula1>
      <formula2>10000000000000</formula2>
    </dataValidation>
    <dataValidation type="whole" allowBlank="1" showInputMessage="1" showErrorMessage="1" errorTitle="Ganze Zahl" error="Bitte nur ganze Zahlen eingeben!!" sqref="K26:Q26" xr:uid="{00000000-0002-0000-0300-000001000000}">
      <formula1>-100000000000000</formula1>
      <formula2>10000000000000000</formula2>
    </dataValidation>
    <dataValidation type="decimal" allowBlank="1" showInputMessage="1" showErrorMessage="1" errorTitle="Zahl" error="Bitte nur Werte eingeben!!" sqref="D99:I102 D89:I97 D82:I87 D69:I80 D59:I67 D52:I57 D43:I50 D30:I41 D28:I28 D11:I26" xr:uid="{00000000-0002-0000-0300-000002000000}">
      <formula1>-100000000000000</formula1>
      <formula2>10000000000000000</formula2>
    </dataValidation>
  </dataValidations>
  <pageMargins left="0.98425196850393704" right="0.39370078740157483" top="0.78740157480314965" bottom="0.59055118110236227" header="0.51181102362204722" footer="0.51181102362204722"/>
  <pageSetup paperSize="9" scale="60" orientation="portrait" r:id="rId1"/>
  <headerFooter alignWithMargins="0"/>
  <rowBreaks count="1" manualBreakCount="1">
    <brk id="8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E79"/>
  <sheetViews>
    <sheetView showGridLines="0" topLeftCell="A16" workbookViewId="0">
      <selection activeCell="B22" sqref="B22"/>
    </sheetView>
  </sheetViews>
  <sheetFormatPr baseColWidth="10" defaultColWidth="0" defaultRowHeight="15" zeroHeight="1"/>
  <cols>
    <col min="1" max="1" width="6.85546875" style="157" customWidth="1"/>
    <col min="2" max="2" width="64.7109375" style="158" customWidth="1"/>
    <col min="3" max="3" width="13.42578125" style="159" customWidth="1"/>
    <col min="4" max="4" width="29.7109375" style="160" customWidth="1"/>
    <col min="5" max="5" width="15.5703125" style="218" customWidth="1"/>
    <col min="6" max="16384" width="29.7109375" style="38" hidden="1"/>
  </cols>
  <sheetData>
    <row r="1" spans="1:5" customFormat="1" ht="66.2" customHeight="1">
      <c r="A1" s="300" t="s">
        <v>326</v>
      </c>
      <c r="B1" s="301"/>
      <c r="C1" s="301"/>
      <c r="D1" s="302"/>
      <c r="E1" s="220"/>
    </row>
    <row r="2" spans="1:5" customFormat="1" ht="30">
      <c r="A2" s="153" t="s">
        <v>7</v>
      </c>
      <c r="B2" s="154"/>
      <c r="C2" s="167" t="s">
        <v>190</v>
      </c>
      <c r="D2" s="162">
        <v>4</v>
      </c>
      <c r="E2" s="220"/>
    </row>
    <row r="3" spans="1:5" customFormat="1">
      <c r="A3" s="155"/>
      <c r="B3" s="131"/>
      <c r="C3" s="168" t="s">
        <v>189</v>
      </c>
      <c r="D3" s="163">
        <f>'Aufw.-A_kaufm.'!E3</f>
        <v>2024</v>
      </c>
      <c r="E3" s="218"/>
    </row>
    <row r="4" spans="1:5" customFormat="1">
      <c r="A4" s="156"/>
      <c r="B4" s="132"/>
      <c r="C4" s="169" t="s">
        <v>243</v>
      </c>
      <c r="D4" s="164">
        <f>'Aufw.-A_kaufm.'!F3</f>
        <v>0</v>
      </c>
      <c r="E4" s="218"/>
    </row>
    <row r="5" spans="1:5" customFormat="1" ht="20.25">
      <c r="A5" s="156"/>
      <c r="B5" s="132"/>
      <c r="C5" s="169" t="s">
        <v>192</v>
      </c>
      <c r="D5" s="165">
        <f>'Aufw.-A_kaufm.'!G3</f>
        <v>0</v>
      </c>
      <c r="E5" s="221"/>
    </row>
    <row r="6" spans="1:5" customFormat="1">
      <c r="A6" s="170"/>
      <c r="B6" s="171"/>
      <c r="C6" s="172" t="s">
        <v>244</v>
      </c>
      <c r="D6" s="166">
        <f>'Aufw.-A_kaufm.'!H3</f>
        <v>0</v>
      </c>
      <c r="E6" s="218"/>
    </row>
    <row r="7" spans="1:5" customFormat="1" ht="37.5" customHeight="1">
      <c r="A7" s="151" t="s">
        <v>245</v>
      </c>
      <c r="B7" s="128"/>
      <c r="C7" s="129"/>
      <c r="D7" s="130"/>
      <c r="E7" s="218"/>
    </row>
    <row r="8" spans="1:5" customFormat="1" ht="27" customHeight="1">
      <c r="A8" s="173" t="s">
        <v>246</v>
      </c>
      <c r="B8" s="133" t="s">
        <v>203</v>
      </c>
      <c r="C8" s="134" t="s">
        <v>276</v>
      </c>
      <c r="D8" s="135" t="s">
        <v>204</v>
      </c>
      <c r="E8" s="214" t="s">
        <v>347</v>
      </c>
    </row>
    <row r="9" spans="1:5" customFormat="1" ht="27" hidden="1" customHeight="1">
      <c r="A9" s="143"/>
      <c r="B9" s="138"/>
      <c r="C9" s="176">
        <v>601</v>
      </c>
      <c r="D9" s="152"/>
      <c r="E9" s="218"/>
    </row>
    <row r="10" spans="1:5" customFormat="1" ht="38.450000000000003" customHeight="1">
      <c r="A10" s="143" t="s">
        <v>205</v>
      </c>
      <c r="B10" s="138" t="s">
        <v>195</v>
      </c>
      <c r="C10" s="139"/>
      <c r="D10" s="152">
        <f>'Erträge-A_kaufm.'!D103</f>
        <v>0</v>
      </c>
      <c r="E10" s="253" t="str">
        <f>IF(D10&lt;0,"Ist der negative Betrag im SyF-Code 61 korrekt?","")</f>
        <v/>
      </c>
    </row>
    <row r="11" spans="1:5" customFormat="1" ht="50.45" customHeight="1">
      <c r="A11" s="143"/>
      <c r="B11" s="138" t="s">
        <v>196</v>
      </c>
      <c r="C11" s="139"/>
      <c r="D11" s="174">
        <f>'Erträge-A_kaufm.'!E103</f>
        <v>0</v>
      </c>
      <c r="E11" s="215" t="str">
        <f>IF(SUM(D12:D15)-D11=0,"ok","Summe der SyF 621 bis 624 ist nicht gleich SyF 62!")</f>
        <v>ok</v>
      </c>
    </row>
    <row r="12" spans="1:5" customFormat="1" ht="40.700000000000003" customHeight="1">
      <c r="A12" s="143" t="s">
        <v>207</v>
      </c>
      <c r="B12" s="138" t="s">
        <v>247</v>
      </c>
      <c r="C12" s="139" t="s">
        <v>248</v>
      </c>
      <c r="D12" s="148">
        <v>0</v>
      </c>
      <c r="E12" s="253" t="str">
        <f>IF(D11&lt;0,"Ist der negative Betrag im SyF-Code 62 korrekt?","")</f>
        <v/>
      </c>
    </row>
    <row r="13" spans="1:5" customFormat="1" ht="27" customHeight="1">
      <c r="A13" s="143" t="s">
        <v>209</v>
      </c>
      <c r="B13" s="138" t="s">
        <v>249</v>
      </c>
      <c r="C13" s="140" t="s">
        <v>250</v>
      </c>
      <c r="D13" s="148">
        <v>0</v>
      </c>
      <c r="E13" s="223"/>
    </row>
    <row r="14" spans="1:5" customFormat="1" ht="27" customHeight="1">
      <c r="A14" s="143" t="s">
        <v>210</v>
      </c>
      <c r="B14" s="138" t="s">
        <v>251</v>
      </c>
      <c r="C14" s="139" t="s">
        <v>252</v>
      </c>
      <c r="D14" s="148">
        <v>0</v>
      </c>
      <c r="E14" s="223"/>
    </row>
    <row r="15" spans="1:5" customFormat="1" ht="27" customHeight="1">
      <c r="A15" s="143" t="s">
        <v>212</v>
      </c>
      <c r="B15" s="138" t="s">
        <v>253</v>
      </c>
      <c r="C15" s="139" t="s">
        <v>254</v>
      </c>
      <c r="D15" s="148">
        <v>0</v>
      </c>
      <c r="E15" s="223"/>
    </row>
    <row r="16" spans="1:5" customFormat="1" ht="27" customHeight="1">
      <c r="A16" s="143"/>
      <c r="B16" s="138" t="s">
        <v>197</v>
      </c>
      <c r="C16" s="139"/>
      <c r="D16" s="152"/>
      <c r="E16" s="223"/>
    </row>
    <row r="17" spans="1:5" customFormat="1" ht="27" customHeight="1">
      <c r="A17" s="143" t="s">
        <v>214</v>
      </c>
      <c r="B17" s="161" t="s">
        <v>255</v>
      </c>
      <c r="C17" s="139"/>
      <c r="D17" s="152">
        <f>'Erträge-A_kaufm.'!F103</f>
        <v>0</v>
      </c>
      <c r="E17" s="223"/>
    </row>
    <row r="18" spans="1:5" customFormat="1" ht="27" customHeight="1">
      <c r="A18" s="143" t="s">
        <v>215</v>
      </c>
      <c r="B18" s="161" t="s">
        <v>256</v>
      </c>
      <c r="C18" s="139"/>
      <c r="D18" s="152">
        <f>'Erträge-A_kaufm.'!G103</f>
        <v>0</v>
      </c>
      <c r="E18" s="223"/>
    </row>
    <row r="19" spans="1:5" customFormat="1" ht="51" customHeight="1">
      <c r="A19" s="143"/>
      <c r="B19" s="141" t="s">
        <v>198</v>
      </c>
      <c r="C19" s="139"/>
      <c r="D19" s="147">
        <f>'Erträge-A_kaufm.'!H103</f>
        <v>0</v>
      </c>
      <c r="E19" s="215" t="str">
        <f>IF(SUM(D20:D21)-D19=0,"ok","Summe der SyF 651 bis 652 ist nicht gleich SyF 65!")</f>
        <v>ok</v>
      </c>
    </row>
    <row r="20" spans="1:5" customFormat="1" ht="38.450000000000003" customHeight="1">
      <c r="A20" s="143" t="s">
        <v>218</v>
      </c>
      <c r="B20" s="161" t="s">
        <v>278</v>
      </c>
      <c r="C20" s="139" t="s">
        <v>257</v>
      </c>
      <c r="D20" s="148">
        <v>0</v>
      </c>
      <c r="E20" s="253" t="str">
        <f>IF(D19&lt;0,"Ist der negative Betrag im SyF-Code 65 korrekt?","")</f>
        <v/>
      </c>
    </row>
    <row r="21" spans="1:5" customFormat="1" ht="27" customHeight="1">
      <c r="A21" s="143" t="s">
        <v>221</v>
      </c>
      <c r="B21" s="161" t="s">
        <v>258</v>
      </c>
      <c r="C21" s="139" t="s">
        <v>259</v>
      </c>
      <c r="D21" s="148">
        <v>0</v>
      </c>
      <c r="E21" s="218"/>
    </row>
    <row r="22" spans="1:5" customFormat="1" ht="37.15" customHeight="1">
      <c r="A22" s="143">
        <v>10</v>
      </c>
      <c r="B22" s="246" t="s">
        <v>366</v>
      </c>
      <c r="C22" s="247" t="s">
        <v>367</v>
      </c>
      <c r="D22" s="152">
        <f>'Erträge-A_kaufm.'!I103</f>
        <v>0</v>
      </c>
      <c r="E22" s="253" t="str">
        <f>IF(D22&lt;0,"Ist der negative Betrag im SyF-Code 67 korrekt?","")</f>
        <v/>
      </c>
    </row>
    <row r="23" spans="1:5" customFormat="1" ht="27" customHeight="1">
      <c r="A23" s="143">
        <v>11</v>
      </c>
      <c r="B23" s="141" t="s">
        <v>316</v>
      </c>
      <c r="C23" s="139"/>
      <c r="D23" s="150">
        <f>SUM(D10:D19)-D11+D22</f>
        <v>0</v>
      </c>
      <c r="E23" s="218"/>
    </row>
    <row r="24" spans="1:5" customFormat="1" ht="64.5" customHeight="1">
      <c r="A24" s="318" t="s">
        <v>277</v>
      </c>
      <c r="B24" s="319"/>
      <c r="C24" s="129"/>
      <c r="D24" s="130"/>
      <c r="E24" s="218"/>
    </row>
    <row r="25" spans="1:5" customFormat="1" ht="27" customHeight="1">
      <c r="A25" s="173" t="s">
        <v>246</v>
      </c>
      <c r="B25" s="133" t="s">
        <v>203</v>
      </c>
      <c r="C25" s="134"/>
      <c r="D25" s="135" t="s">
        <v>204</v>
      </c>
      <c r="E25" s="218"/>
    </row>
    <row r="26" spans="1:5" customFormat="1" ht="27" customHeight="1">
      <c r="A26" s="143"/>
      <c r="B26" s="138" t="s">
        <v>339</v>
      </c>
      <c r="C26" s="139"/>
      <c r="D26" s="152"/>
      <c r="E26" s="218"/>
    </row>
    <row r="27" spans="1:5" customFormat="1" ht="27" customHeight="1">
      <c r="A27" s="143"/>
      <c r="B27" s="138" t="s">
        <v>261</v>
      </c>
      <c r="C27" s="139"/>
      <c r="D27" s="152"/>
      <c r="E27" s="218"/>
    </row>
    <row r="28" spans="1:5" customFormat="1" ht="27" customHeight="1">
      <c r="A28" s="143">
        <v>12</v>
      </c>
      <c r="B28" s="161" t="s">
        <v>263</v>
      </c>
      <c r="C28" s="139" t="s">
        <v>264</v>
      </c>
      <c r="D28" s="148">
        <v>0</v>
      </c>
      <c r="E28" s="222"/>
    </row>
    <row r="29" spans="1:5" customFormat="1" ht="27" customHeight="1">
      <c r="A29" s="143">
        <v>13</v>
      </c>
      <c r="B29" s="161" t="s">
        <v>266</v>
      </c>
      <c r="C29" s="139" t="s">
        <v>267</v>
      </c>
      <c r="D29" s="148">
        <v>0</v>
      </c>
      <c r="E29" s="223"/>
    </row>
    <row r="30" spans="1:5" customFormat="1" ht="27" customHeight="1">
      <c r="A30" s="143"/>
      <c r="B30" s="138" t="s">
        <v>341</v>
      </c>
      <c r="C30" s="139"/>
      <c r="D30" s="152"/>
      <c r="E30" s="224"/>
    </row>
    <row r="31" spans="1:5" customFormat="1" ht="27" customHeight="1">
      <c r="A31" s="143">
        <v>14</v>
      </c>
      <c r="B31" s="161" t="s">
        <v>263</v>
      </c>
      <c r="C31" s="139" t="s">
        <v>268</v>
      </c>
      <c r="D31" s="148">
        <v>0</v>
      </c>
      <c r="E31" s="218"/>
    </row>
    <row r="32" spans="1:5" customFormat="1" ht="27" customHeight="1">
      <c r="A32" s="143">
        <v>15</v>
      </c>
      <c r="B32" s="161" t="s">
        <v>266</v>
      </c>
      <c r="C32" s="139" t="s">
        <v>269</v>
      </c>
      <c r="D32" s="148">
        <v>0</v>
      </c>
      <c r="E32" s="218"/>
    </row>
    <row r="33" spans="1:5" customFormat="1" ht="27" customHeight="1">
      <c r="A33" s="143">
        <v>16</v>
      </c>
      <c r="B33" s="138" t="s">
        <v>340</v>
      </c>
      <c r="C33" s="139" t="s">
        <v>270</v>
      </c>
      <c r="D33" s="148">
        <v>0</v>
      </c>
      <c r="E33" s="218"/>
    </row>
    <row r="34" spans="1:5" customFormat="1" ht="27" customHeight="1">
      <c r="A34" s="143"/>
      <c r="B34" s="138" t="s">
        <v>271</v>
      </c>
      <c r="C34" s="139"/>
      <c r="D34" s="152"/>
      <c r="E34" s="218"/>
    </row>
    <row r="35" spans="1:5" customFormat="1" ht="27" customHeight="1">
      <c r="A35" s="143">
        <v>17</v>
      </c>
      <c r="B35" s="161" t="s">
        <v>330</v>
      </c>
      <c r="C35" s="139" t="s">
        <v>272</v>
      </c>
      <c r="D35" s="148">
        <v>0</v>
      </c>
      <c r="E35" s="225"/>
    </row>
    <row r="36" spans="1:5" customFormat="1" ht="27" customHeight="1">
      <c r="A36" s="143">
        <v>18</v>
      </c>
      <c r="B36" s="161" t="s">
        <v>273</v>
      </c>
      <c r="C36" s="139" t="s">
        <v>274</v>
      </c>
      <c r="D36" s="148">
        <v>0</v>
      </c>
      <c r="E36" s="218"/>
    </row>
    <row r="37" spans="1:5" customFormat="1" ht="15.6" customHeight="1">
      <c r="A37" s="143">
        <v>19</v>
      </c>
      <c r="B37" s="161" t="s">
        <v>258</v>
      </c>
      <c r="C37" s="139" t="s">
        <v>275</v>
      </c>
      <c r="D37" s="148">
        <v>0</v>
      </c>
      <c r="E37" s="218"/>
    </row>
    <row r="38" spans="1:5" customFormat="1" ht="35.450000000000003" customHeight="1">
      <c r="A38" s="143">
        <v>20</v>
      </c>
      <c r="B38" s="248" t="s">
        <v>368</v>
      </c>
      <c r="C38" s="139"/>
      <c r="D38" s="150">
        <f>SUM(D28:D37)</f>
        <v>0</v>
      </c>
      <c r="E38" s="253" t="str">
        <f>IF(D38&lt;0,"Ist der negative Betrag im SyF-Code 66 korrekt?","")</f>
        <v/>
      </c>
    </row>
    <row r="39" spans="1:5" hidden="1"/>
    <row r="40" spans="1:5" hidden="1"/>
    <row r="41" spans="1:5" hidden="1"/>
    <row r="42" spans="1:5" hidden="1"/>
    <row r="43" spans="1:5" hidden="1"/>
    <row r="44" spans="1:5" hidden="1"/>
    <row r="45" spans="1:5" hidden="1"/>
    <row r="46" spans="1:5" hidden="1"/>
    <row r="47" spans="1:5" hidden="1"/>
    <row r="48" spans="1:5" hidden="1"/>
    <row r="49" spans="5:5" hidden="1">
      <c r="E49" s="212"/>
    </row>
    <row r="50" spans="5:5" hidden="1">
      <c r="E50" s="212"/>
    </row>
    <row r="51" spans="5:5" hidden="1">
      <c r="E51" s="212"/>
    </row>
    <row r="52" spans="5:5" hidden="1">
      <c r="E52" s="212"/>
    </row>
    <row r="53" spans="5:5" hidden="1">
      <c r="E53" s="212"/>
    </row>
    <row r="54" spans="5:5" hidden="1">
      <c r="E54" s="212"/>
    </row>
    <row r="55" spans="5:5" hidden="1">
      <c r="E55" s="212"/>
    </row>
    <row r="56" spans="5:5" hidden="1">
      <c r="E56" s="212"/>
    </row>
    <row r="57" spans="5:5" hidden="1">
      <c r="E57" s="212"/>
    </row>
    <row r="58" spans="5:5" hidden="1">
      <c r="E58" s="212"/>
    </row>
    <row r="59" spans="5:5" hidden="1">
      <c r="E59" s="212"/>
    </row>
    <row r="60" spans="5:5" hidden="1"/>
    <row r="61" spans="5:5" hidden="1"/>
    <row r="62" spans="5:5" hidden="1"/>
    <row r="63" spans="5:5" hidden="1"/>
    <row r="64" spans="5:5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</sheetData>
  <mergeCells count="2">
    <mergeCell ref="A24:B24"/>
    <mergeCell ref="A1:D1"/>
  </mergeCells>
  <phoneticPr fontId="2" type="noConversion"/>
  <conditionalFormatting sqref="E12">
    <cfRule type="containsText" dxfId="6" priority="5" operator="containsText" text="Ist der negative Betrag im SyF-Code 62 korrekt?">
      <formula>NOT(ISERROR(SEARCH("Ist der negative Betrag im SyF-Code 62 korrekt?",E12)))</formula>
    </cfRule>
  </conditionalFormatting>
  <conditionalFormatting sqref="E20">
    <cfRule type="containsText" dxfId="5" priority="4" operator="containsText" text="Ist der negative Betrag im SyF-Code 65 korrekt?">
      <formula>NOT(ISERROR(SEARCH("Ist der negative Betrag im SyF-Code 65 korrekt?",E20)))</formula>
    </cfRule>
  </conditionalFormatting>
  <conditionalFormatting sqref="E22">
    <cfRule type="containsText" dxfId="4" priority="3" operator="containsText" text="Ist der negative Betrag im SyF-Code 67 korrekt?">
      <formula>NOT(ISERROR(SEARCH("Ist der negative Betrag im SyF-Code 67 korrekt?",E22)))</formula>
    </cfRule>
  </conditionalFormatting>
  <conditionalFormatting sqref="E10">
    <cfRule type="containsText" dxfId="3" priority="2" operator="containsText" text="Ist der negative Betrag im SyF-Code 61 korrekt?">
      <formula>NOT(ISERROR(SEARCH("Ist der negative Betrag im SyF-Code 61 korrekt?",E10)))</formula>
    </cfRule>
  </conditionalFormatting>
  <conditionalFormatting sqref="E38">
    <cfRule type="containsText" dxfId="2" priority="1" operator="containsText" text="Ist der negative Betrag im SyF-Code 66 korrekt?">
      <formula>NOT(ISERROR(SEARCH("Ist der negative Betrag im SyF-Code 66 korrekt?",E38)))</formula>
    </cfRule>
  </conditionalFormatting>
  <dataValidations count="4">
    <dataValidation type="whole" allowBlank="1" showInputMessage="1" showErrorMessage="1" errorTitle="Ganze Zahl" error="Bitte nur ganze Zahlen eingeben!!" sqref="D38" xr:uid="{00000000-0002-0000-0400-000000000000}">
      <formula1>-10000000000</formula1>
      <formula2>10000000000</formula2>
    </dataValidation>
    <dataValidation operator="greaterThan" allowBlank="1" showInputMessage="1" showErrorMessage="1" errorTitle="Ganze Zahl" error="Bitte nur ganze Zahlen eingeben!!" sqref="D34 D16:D19 D10:D11 D30 D22" xr:uid="{00000000-0002-0000-0400-000001000000}"/>
    <dataValidation type="whole" allowBlank="1" showInputMessage="1" showErrorMessage="1" errorTitle="Ganze Zahl" error="Bitte nur ganze Zahlen eingeben!!" sqref="D23" xr:uid="{00000000-0002-0000-0400-000002000000}">
      <formula1>-1000000000000</formula1>
      <formula2>10000000000000</formula2>
    </dataValidation>
    <dataValidation type="decimal" allowBlank="1" showInputMessage="1" showErrorMessage="1" errorTitle="Zahl" error="Bitte nur Werte eingeben!!" sqref="D12:D15 D20:D21 D28:D29 D31:D33 D35:D37" xr:uid="{00000000-0002-0000-0400-000003000000}">
      <formula1>-100000000000</formula1>
      <formula2>100000000000</formula2>
    </dataValidation>
  </dataValidations>
  <pageMargins left="0.98425196850393704" right="0.59055118110236227" top="0.78740157480314965" bottom="0.59055118110236227" header="0.51181102362204722" footer="0.51181102362204722"/>
  <pageSetup paperSize="9" scale="7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G52"/>
  <sheetViews>
    <sheetView showGridLines="0" workbookViewId="0">
      <selection activeCell="D11" sqref="D11:D15"/>
    </sheetView>
  </sheetViews>
  <sheetFormatPr baseColWidth="10" defaultColWidth="0" defaultRowHeight="15" zeroHeight="1"/>
  <cols>
    <col min="1" max="1" width="6.85546875" style="157" customWidth="1"/>
    <col min="2" max="2" width="64.7109375" style="158" customWidth="1"/>
    <col min="3" max="3" width="13.42578125" style="159" customWidth="1"/>
    <col min="4" max="4" width="29.7109375" style="160" customWidth="1"/>
    <col min="5" max="5" width="15.5703125" customWidth="1"/>
    <col min="6" max="16384" width="29.7109375" hidden="1"/>
  </cols>
  <sheetData>
    <row r="1" spans="1:5" ht="66.2" customHeight="1">
      <c r="A1" s="300" t="s">
        <v>329</v>
      </c>
      <c r="B1" s="301"/>
      <c r="C1" s="301"/>
      <c r="D1" s="302"/>
    </row>
    <row r="2" spans="1:5" ht="12.75">
      <c r="A2" s="153" t="s">
        <v>7</v>
      </c>
      <c r="B2" s="154"/>
      <c r="C2" s="167" t="s">
        <v>190</v>
      </c>
      <c r="D2" s="162">
        <v>5</v>
      </c>
      <c r="E2" s="213"/>
    </row>
    <row r="3" spans="1:5" ht="12.75">
      <c r="A3" s="155"/>
      <c r="B3" s="131"/>
      <c r="C3" s="168" t="s">
        <v>189</v>
      </c>
      <c r="D3" s="163">
        <f>'Aufw.-A_kaufm.'!E3</f>
        <v>2024</v>
      </c>
      <c r="E3" s="213"/>
    </row>
    <row r="4" spans="1:5" ht="12.75" customHeight="1">
      <c r="A4" s="156"/>
      <c r="B4" s="132"/>
      <c r="C4" s="169" t="s">
        <v>243</v>
      </c>
      <c r="D4" s="164">
        <f>'Erträge-B_kaufm.'!D4</f>
        <v>0</v>
      </c>
      <c r="E4" s="213"/>
    </row>
    <row r="5" spans="1:5" ht="12.75">
      <c r="A5" s="156"/>
      <c r="B5" s="132"/>
      <c r="C5" s="169" t="s">
        <v>192</v>
      </c>
      <c r="D5" s="165">
        <f>'Erträge-B_kaufm.'!D5</f>
        <v>0</v>
      </c>
      <c r="E5" s="213"/>
    </row>
    <row r="6" spans="1:5" ht="12.75">
      <c r="A6" s="170"/>
      <c r="B6" s="171"/>
      <c r="C6" s="172" t="s">
        <v>244</v>
      </c>
      <c r="D6" s="166">
        <f>'Erträge-B_kaufm.'!D6</f>
        <v>0</v>
      </c>
      <c r="E6" s="213"/>
    </row>
    <row r="7" spans="1:5" ht="37.5" customHeight="1">
      <c r="A7" s="320" t="s">
        <v>344</v>
      </c>
      <c r="B7" s="321"/>
      <c r="C7" s="321"/>
      <c r="D7" s="322"/>
      <c r="E7" s="213"/>
    </row>
    <row r="8" spans="1:5" ht="27" customHeight="1">
      <c r="A8" s="173" t="s">
        <v>202</v>
      </c>
      <c r="B8" s="133" t="s">
        <v>203</v>
      </c>
      <c r="C8" s="134" t="s">
        <v>276</v>
      </c>
      <c r="D8" s="181" t="s">
        <v>304</v>
      </c>
      <c r="E8" s="214" t="s">
        <v>347</v>
      </c>
    </row>
    <row r="9" spans="1:5" ht="27" hidden="1" customHeight="1">
      <c r="A9" s="143"/>
      <c r="B9" s="138"/>
      <c r="C9" s="176">
        <v>820</v>
      </c>
      <c r="D9" s="152"/>
    </row>
    <row r="10" spans="1:5" ht="27" customHeight="1">
      <c r="A10" s="143"/>
      <c r="B10" s="138" t="s">
        <v>279</v>
      </c>
      <c r="C10" s="139"/>
      <c r="D10" s="174">
        <f>'Erträge-B_kaufm.'!D17</f>
        <v>0</v>
      </c>
      <c r="E10" s="215" t="str">
        <f>IF(SUM(D11:D15)-D10=0,"ok","Summe der SyF 631 bis 635 ist nicht gleich SyF 63!")</f>
        <v>ok</v>
      </c>
    </row>
    <row r="11" spans="1:5" ht="40.700000000000003" customHeight="1">
      <c r="A11" s="143" t="s">
        <v>205</v>
      </c>
      <c r="B11" s="161" t="s">
        <v>336</v>
      </c>
      <c r="C11" s="139" t="s">
        <v>280</v>
      </c>
      <c r="D11" s="148">
        <v>0</v>
      </c>
      <c r="E11" s="253" t="str">
        <f>IF(D10&lt;0,"Ist der negative Betrag im SyF-Code 63 korrekt?","")</f>
        <v/>
      </c>
    </row>
    <row r="12" spans="1:5" ht="27" customHeight="1">
      <c r="A12" s="143" t="s">
        <v>207</v>
      </c>
      <c r="B12" s="161" t="s">
        <v>338</v>
      </c>
      <c r="C12" s="139" t="s">
        <v>281</v>
      </c>
      <c r="D12" s="148">
        <v>0</v>
      </c>
      <c r="E12" s="216"/>
    </row>
    <row r="13" spans="1:5" ht="69.599999999999994" customHeight="1">
      <c r="A13" s="143" t="s">
        <v>209</v>
      </c>
      <c r="B13" s="246" t="s">
        <v>380</v>
      </c>
      <c r="C13" s="140" t="s">
        <v>282</v>
      </c>
      <c r="D13" s="148">
        <v>0</v>
      </c>
      <c r="E13" s="216"/>
    </row>
    <row r="14" spans="1:5" ht="27" customHeight="1">
      <c r="A14" s="143" t="s">
        <v>210</v>
      </c>
      <c r="B14" s="161" t="s">
        <v>298</v>
      </c>
      <c r="C14" s="139" t="s">
        <v>283</v>
      </c>
      <c r="D14" s="148">
        <v>0</v>
      </c>
      <c r="E14" s="216"/>
    </row>
    <row r="15" spans="1:5" ht="40.700000000000003" customHeight="1">
      <c r="A15" s="143" t="s">
        <v>212</v>
      </c>
      <c r="B15" s="161" t="s">
        <v>331</v>
      </c>
      <c r="C15" s="140" t="s">
        <v>284</v>
      </c>
      <c r="D15" s="148">
        <v>0</v>
      </c>
    </row>
    <row r="16" spans="1:5" ht="27" customHeight="1">
      <c r="A16" s="143"/>
      <c r="B16" s="138" t="s">
        <v>285</v>
      </c>
      <c r="C16" s="139"/>
      <c r="D16" s="174">
        <f>'Erträge-B_kaufm.'!D18</f>
        <v>0</v>
      </c>
      <c r="E16" s="215" t="str">
        <f>IF(SUM(D18:D26)-D16=0,"ok","Summe der SyF 641 bis 648 ist nicht gleich SyF 64!")</f>
        <v>ok</v>
      </c>
    </row>
    <row r="17" spans="1:5" ht="39" customHeight="1">
      <c r="A17" s="143"/>
      <c r="B17" s="161" t="s">
        <v>286</v>
      </c>
      <c r="C17" s="139"/>
      <c r="D17" s="152"/>
      <c r="E17" s="253" t="str">
        <f>IF(D16&lt;0,"Ist der negative Betrag im SyF-Code 64 korrekt?","")</f>
        <v/>
      </c>
    </row>
    <row r="18" spans="1:5" ht="27" customHeight="1">
      <c r="A18" s="143" t="s">
        <v>214</v>
      </c>
      <c r="B18" s="249" t="s">
        <v>369</v>
      </c>
      <c r="C18" s="250" t="s">
        <v>373</v>
      </c>
      <c r="D18" s="148">
        <v>0</v>
      </c>
    </row>
    <row r="19" spans="1:5" ht="27" customHeight="1">
      <c r="A19" s="143" t="s">
        <v>215</v>
      </c>
      <c r="B19" s="249" t="s">
        <v>370</v>
      </c>
      <c r="C19" s="247" t="s">
        <v>374</v>
      </c>
      <c r="D19" s="148">
        <v>0</v>
      </c>
    </row>
    <row r="20" spans="1:5" ht="27" customHeight="1">
      <c r="A20" s="143" t="s">
        <v>218</v>
      </c>
      <c r="B20" s="249" t="s">
        <v>371</v>
      </c>
      <c r="C20" s="250" t="s">
        <v>375</v>
      </c>
      <c r="D20" s="148">
        <v>0</v>
      </c>
    </row>
    <row r="21" spans="1:5" ht="27" customHeight="1">
      <c r="A21" s="143" t="s">
        <v>221</v>
      </c>
      <c r="B21" s="249" t="s">
        <v>372</v>
      </c>
      <c r="C21" s="247" t="s">
        <v>376</v>
      </c>
      <c r="D21" s="148">
        <v>0</v>
      </c>
    </row>
    <row r="22" spans="1:5" ht="27" customHeight="1">
      <c r="A22" s="143" t="s">
        <v>260</v>
      </c>
      <c r="B22" s="161" t="s">
        <v>332</v>
      </c>
      <c r="C22" s="140" t="s">
        <v>287</v>
      </c>
      <c r="D22" s="148">
        <v>0</v>
      </c>
    </row>
    <row r="23" spans="1:5" ht="27" customHeight="1">
      <c r="A23" s="143" t="s">
        <v>262</v>
      </c>
      <c r="B23" s="161" t="s">
        <v>299</v>
      </c>
      <c r="C23" s="139" t="s">
        <v>288</v>
      </c>
      <c r="D23" s="148">
        <v>0</v>
      </c>
    </row>
    <row r="24" spans="1:5" ht="27" customHeight="1">
      <c r="A24" s="143" t="s">
        <v>265</v>
      </c>
      <c r="B24" s="161" t="s">
        <v>333</v>
      </c>
      <c r="C24" s="140" t="s">
        <v>289</v>
      </c>
      <c r="D24" s="148">
        <v>0</v>
      </c>
    </row>
    <row r="25" spans="1:5" ht="27" customHeight="1">
      <c r="A25" s="143" t="s">
        <v>291</v>
      </c>
      <c r="B25" s="161" t="s">
        <v>334</v>
      </c>
      <c r="C25" s="139" t="s">
        <v>290</v>
      </c>
      <c r="D25" s="148">
        <v>0</v>
      </c>
    </row>
    <row r="26" spans="1:5" ht="144.75" customHeight="1">
      <c r="A26" s="143" t="s">
        <v>293</v>
      </c>
      <c r="B26" s="161" t="s">
        <v>345</v>
      </c>
      <c r="C26" s="140" t="s">
        <v>292</v>
      </c>
      <c r="D26" s="148">
        <v>0</v>
      </c>
    </row>
    <row r="27" spans="1:5" ht="30.2" customHeight="1">
      <c r="A27" s="178" t="s">
        <v>319</v>
      </c>
      <c r="B27" s="179" t="s">
        <v>346</v>
      </c>
      <c r="C27" s="180"/>
      <c r="D27" s="174">
        <f>SUM(D11:D26)-D16</f>
        <v>0</v>
      </c>
    </row>
    <row r="28" spans="1:5" ht="27" customHeight="1">
      <c r="A28" s="143"/>
      <c r="B28" s="177" t="s">
        <v>300</v>
      </c>
      <c r="C28" s="139"/>
      <c r="D28" s="152"/>
    </row>
    <row r="29" spans="1:5" ht="27" customHeight="1">
      <c r="A29" s="143" t="s">
        <v>320</v>
      </c>
      <c r="B29" s="254" t="s">
        <v>390</v>
      </c>
      <c r="C29" s="139" t="s">
        <v>294</v>
      </c>
      <c r="D29" s="148">
        <v>0</v>
      </c>
    </row>
    <row r="30" spans="1:5" ht="27" customHeight="1">
      <c r="A30" s="143" t="s">
        <v>321</v>
      </c>
      <c r="B30" s="177" t="s">
        <v>301</v>
      </c>
      <c r="C30" s="139" t="s">
        <v>295</v>
      </c>
      <c r="D30" s="148">
        <v>0</v>
      </c>
    </row>
    <row r="31" spans="1:5" ht="27" customHeight="1">
      <c r="A31" s="143" t="s">
        <v>322</v>
      </c>
      <c r="B31" s="177" t="s">
        <v>302</v>
      </c>
      <c r="C31" s="139" t="s">
        <v>296</v>
      </c>
      <c r="D31" s="148">
        <v>0</v>
      </c>
    </row>
    <row r="32" spans="1:5" ht="27" customHeight="1">
      <c r="A32" s="143" t="s">
        <v>323</v>
      </c>
      <c r="B32" s="177" t="s">
        <v>303</v>
      </c>
      <c r="C32" s="139" t="s">
        <v>297</v>
      </c>
      <c r="D32" s="148">
        <v>0</v>
      </c>
    </row>
    <row r="33" spans="1:7" s="218" customFormat="1" ht="30.2" customHeight="1">
      <c r="A33" s="217"/>
      <c r="B33" s="323" t="s">
        <v>348</v>
      </c>
      <c r="C33" s="323"/>
      <c r="D33" s="324"/>
      <c r="E33" s="215" t="str">
        <f>IF(D27-D29-D30-D31-D32&gt;0,"Bitte überprüfen Sie Ihre Angaben!",IF(D27-D29-D30-D31-D32&lt;0,"Bitte überprüfen Sie Ihre Angaben!","ok"))</f>
        <v>ok</v>
      </c>
      <c r="G33" s="219"/>
    </row>
    <row r="34" spans="1:7" hidden="1">
      <c r="E34" s="215" t="str">
        <f>IF(D27-D29-D30-D31-D32&gt;0,"Bitte überprüfen Sie Ihre Angaben!",IF(D27-D29-D30-D31-D32&lt;0,"Bitte überprüfen Sie Ihre Angaben!","ok"))</f>
        <v>ok</v>
      </c>
    </row>
    <row r="35" spans="1:7" hidden="1"/>
    <row r="36" spans="1:7" hidden="1"/>
    <row r="37" spans="1:7" hidden="1"/>
    <row r="38" spans="1:7" hidden="1"/>
    <row r="39" spans="1:7" hidden="1"/>
    <row r="40" spans="1:7" hidden="1"/>
    <row r="41" spans="1:7" hidden="1"/>
    <row r="42" spans="1:7" hidden="1"/>
    <row r="43" spans="1:7" hidden="1"/>
    <row r="44" spans="1:7" hidden="1"/>
    <row r="45" spans="1:7" hidden="1"/>
    <row r="46" spans="1:7" hidden="1"/>
    <row r="47" spans="1:7" hidden="1"/>
    <row r="48" spans="1:7" hidden="1"/>
    <row r="49" hidden="1"/>
    <row r="50" hidden="1"/>
    <row r="51" hidden="1"/>
    <row r="52" hidden="1"/>
  </sheetData>
  <mergeCells count="3">
    <mergeCell ref="A1:D1"/>
    <mergeCell ref="A7:D7"/>
    <mergeCell ref="B33:D33"/>
  </mergeCells>
  <phoneticPr fontId="2" type="noConversion"/>
  <conditionalFormatting sqref="E11">
    <cfRule type="containsText" dxfId="1" priority="2" operator="containsText" text="Ist der negative Betrag im SyF-Code 63 korrekt?">
      <formula>NOT(ISERROR(SEARCH("Ist der negative Betrag im SyF-Code 63 korrekt?",E11)))</formula>
    </cfRule>
  </conditionalFormatting>
  <conditionalFormatting sqref="E17">
    <cfRule type="containsText" dxfId="0" priority="1" operator="containsText" text="Ist der negative Betrag im SyF-Code 64 korrekt?">
      <formula>NOT(ISERROR(SEARCH("Ist der negative Betrag im SyF-Code 64 korrekt?",E17)))</formula>
    </cfRule>
  </conditionalFormatting>
  <dataValidations count="2">
    <dataValidation type="whole" allowBlank="1" showInputMessage="1" showErrorMessage="1" errorTitle="Ganze Zahl" error="Bitte nur ganze Zahlen eingeben!!" sqref="D27:D28 D17" xr:uid="{00000000-0002-0000-0500-000000000000}">
      <formula1>-10000000000000</formula1>
      <formula2>100000000000000</formula2>
    </dataValidation>
    <dataValidation type="decimal" allowBlank="1" showInputMessage="1" showErrorMessage="1" errorTitle="Zahl" error="Bitte nur Werte eingeben!!" sqref="D29:D32 D18:D26 D11:D15" xr:uid="{00000000-0002-0000-0500-000001000000}">
      <formula1>-100000000000</formula1>
      <formula2>100000000000</formula2>
    </dataValidation>
  </dataValidations>
  <pageMargins left="0.78740157480314965" right="0.39370078740157483" top="0.59055118110236227" bottom="0.39370078740157483" header="0.51181102362204722" footer="0.51181102362204722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U84"/>
  <sheetViews>
    <sheetView workbookViewId="0"/>
  </sheetViews>
  <sheetFormatPr baseColWidth="10" defaultRowHeight="12.75"/>
  <sheetData>
    <row r="1" spans="1:47">
      <c r="A1">
        <f>ROUND('Aufw.-B_kaufm.'!D12,0)</f>
        <v>0</v>
      </c>
      <c r="B1">
        <f>ROUND('Aufw.-B_kaufm.'!D15,0)</f>
        <v>0</v>
      </c>
      <c r="C1">
        <f>ROUND('Aufw.-B_kaufm.'!D17,0)</f>
        <v>0</v>
      </c>
      <c r="D1">
        <f>ROUND('Aufw.-B_kaufm.'!D19,0)</f>
        <v>0</v>
      </c>
      <c r="E1">
        <f>ROUND('Aufw.-B_kaufm.'!D22,0)</f>
        <v>0</v>
      </c>
      <c r="F1">
        <f>ROUND('Aufw.-B_kaufm.'!D23,0)</f>
        <v>0</v>
      </c>
      <c r="G1">
        <f>ROUND('Aufw.-B_kaufm.'!D24,0)</f>
        <v>0</v>
      </c>
      <c r="H1">
        <f>ROUND('Aufw.-B_kaufm.'!D25,0)</f>
        <v>0</v>
      </c>
      <c r="I1">
        <f>ROUND('Aufw.-B_kaufm.'!D28,0)</f>
        <v>0</v>
      </c>
      <c r="J1">
        <f>ROUND('Aufw.-B_kaufm.'!D35,0)</f>
        <v>0</v>
      </c>
      <c r="K1">
        <f>ROUND('Aufw.-B_kaufm.'!D36,0)</f>
        <v>0</v>
      </c>
      <c r="L1">
        <f>ROUND('Aufw.-B_kaufm.'!D37,0)</f>
        <v>0</v>
      </c>
      <c r="M1">
        <f>ROUND('Aufw.-B_kaufm.'!D38,0)</f>
        <v>0</v>
      </c>
      <c r="N1">
        <f>ROUND('Aufw.-B_kaufm.'!D39,0)</f>
        <v>0</v>
      </c>
      <c r="O1">
        <f>ROUND('Aufw.-B_kaufm.'!D40,0)</f>
        <v>0</v>
      </c>
      <c r="P1">
        <f>ROUND('Erträge-B_kaufm.'!D12,0)</f>
        <v>0</v>
      </c>
      <c r="Q1">
        <f>ROUND('Erträge-B_kaufm.'!D13,0)</f>
        <v>0</v>
      </c>
      <c r="R1">
        <f>ROUND('Erträge-B_kaufm.'!D14,0)</f>
        <v>0</v>
      </c>
      <c r="S1">
        <f>ROUND('Erträge-B_kaufm.'!D15,0)</f>
        <v>0</v>
      </c>
      <c r="T1">
        <f>ROUND('Erträge-B_kaufm.'!D20,0)</f>
        <v>0</v>
      </c>
      <c r="U1">
        <f>ROUND('Erträge-B_kaufm.'!D21,0)</f>
        <v>0</v>
      </c>
      <c r="V1">
        <f>ROUND('Erträge-B_kaufm.'!D28,0)</f>
        <v>0</v>
      </c>
      <c r="W1">
        <f>ROUND('Erträge-B_kaufm.'!D29,0)</f>
        <v>0</v>
      </c>
      <c r="X1">
        <f>ROUND('Erträge-B_kaufm.'!D31,0)</f>
        <v>0</v>
      </c>
      <c r="Y1">
        <f>ROUND('Erträge-B_kaufm.'!D32,0)</f>
        <v>0</v>
      </c>
      <c r="Z1">
        <f>ROUND('Erträge-B_kaufm.'!D33,0)</f>
        <v>0</v>
      </c>
      <c r="AA1">
        <f>ROUND('Erträge-B_kaufm.'!D35,0)</f>
        <v>0</v>
      </c>
      <c r="AB1">
        <f>ROUND('Erträge-B_kaufm.'!D36,0)</f>
        <v>0</v>
      </c>
      <c r="AC1">
        <f>ROUND('Erträge-B_kaufm.'!D37,0)</f>
        <v>0</v>
      </c>
      <c r="AD1">
        <f>ROUND(Drittmittel_kaufm.!D11,0)</f>
        <v>0</v>
      </c>
      <c r="AE1">
        <f>ROUND(Drittmittel_kaufm.!D12,0)</f>
        <v>0</v>
      </c>
      <c r="AF1">
        <f>ROUND(Drittmittel_kaufm.!D13,0)</f>
        <v>0</v>
      </c>
      <c r="AG1">
        <f>ROUND(Drittmittel_kaufm.!D14,0)</f>
        <v>0</v>
      </c>
      <c r="AH1">
        <f>ROUND(Drittmittel_kaufm.!D15,0)</f>
        <v>0</v>
      </c>
      <c r="AI1">
        <f>ROUND(Drittmittel_kaufm.!D18,0)</f>
        <v>0</v>
      </c>
      <c r="AJ1">
        <f>ROUND(Drittmittel_kaufm.!D19,0)</f>
        <v>0</v>
      </c>
      <c r="AK1">
        <f>ROUND(Drittmittel_kaufm.!D20,0)</f>
        <v>0</v>
      </c>
      <c r="AL1">
        <f>ROUND(Drittmittel_kaufm.!D21,0)</f>
        <v>0</v>
      </c>
      <c r="AM1">
        <f>ROUND(Drittmittel_kaufm.!D22,0)</f>
        <v>0</v>
      </c>
      <c r="AN1">
        <f>ROUND(Drittmittel_kaufm.!D23,0)</f>
        <v>0</v>
      </c>
      <c r="AO1">
        <f>ROUND(Drittmittel_kaufm.!D24,0)</f>
        <v>0</v>
      </c>
      <c r="AP1">
        <f>ROUND(Drittmittel_kaufm.!D25,0)</f>
        <v>0</v>
      </c>
      <c r="AQ1">
        <f>ROUND(Drittmittel_kaufm.!D26,0)</f>
        <v>0</v>
      </c>
      <c r="AR1">
        <f>ROUND(Drittmittel_kaufm.!D29,0)</f>
        <v>0</v>
      </c>
      <c r="AS1">
        <f>ROUND(Drittmittel_kaufm.!D30,0)</f>
        <v>0</v>
      </c>
      <c r="AT1">
        <f>ROUND(Drittmittel_kaufm.!D31,0)</f>
        <v>0</v>
      </c>
      <c r="AU1">
        <f>ROUND(Drittmittel_kaufm.!D32,0)</f>
        <v>0</v>
      </c>
    </row>
    <row r="2" spans="1:47">
      <c r="A2" t="s">
        <v>379</v>
      </c>
      <c r="B2" t="s">
        <v>21</v>
      </c>
      <c r="C2">
        <f>ROUND('Aufw.-A_kaufm.'!D11,0)</f>
        <v>0</v>
      </c>
      <c r="D2">
        <f>ROUND('Aufw.-A_kaufm.'!E11,0)</f>
        <v>0</v>
      </c>
      <c r="E2">
        <f>ROUND('Aufw.-A_kaufm.'!F11,0)</f>
        <v>0</v>
      </c>
      <c r="F2">
        <f>ROUND('Aufw.-A_kaufm.'!G11,0)</f>
        <v>0</v>
      </c>
      <c r="G2">
        <f>ROUND('Aufw.-A_kaufm.'!H11,0)</f>
        <v>0</v>
      </c>
      <c r="H2">
        <f>ROUND('Aufw.-A_kaufm.'!I11,0)</f>
        <v>0</v>
      </c>
      <c r="I2">
        <f>ROUND('Aufw.-A_kaufm.'!J11,0)</f>
        <v>0</v>
      </c>
      <c r="J2">
        <f>ROUND('Aufw.-A_kaufm.'!K11,0)</f>
        <v>0</v>
      </c>
      <c r="K2">
        <f>ROUND('Aufw.-A_kaufm.'!L11,0)</f>
        <v>0</v>
      </c>
      <c r="L2">
        <f>ROUND('Aufw.-A_kaufm.'!M11,0)</f>
        <v>0</v>
      </c>
      <c r="M2">
        <f>ROUND('Aufw.-A_kaufm.'!N11,0)</f>
        <v>0</v>
      </c>
      <c r="N2" s="213">
        <f>ROUND('Aufw.-A_kaufm.'!O11,0)</f>
        <v>0</v>
      </c>
      <c r="O2">
        <f>ROUND('Aufw.-A_kaufm.'!Q11,0)</f>
        <v>0</v>
      </c>
      <c r="P2">
        <f>ROUND('Erträge-A_kaufm.'!D11,0)</f>
        <v>0</v>
      </c>
      <c r="Q2">
        <f>ROUND('Erträge-A_kaufm.'!E11,0)</f>
        <v>0</v>
      </c>
      <c r="R2">
        <f>ROUND('Erträge-A_kaufm.'!F11,0)</f>
        <v>0</v>
      </c>
      <c r="S2">
        <f>ROUND('Erträge-A_kaufm.'!G11,0)</f>
        <v>0</v>
      </c>
      <c r="T2">
        <f>ROUND('Erträge-A_kaufm.'!H11,0)</f>
        <v>0</v>
      </c>
      <c r="U2">
        <f>ROUND('Erträge-A_kaufm.'!I11,0)</f>
        <v>0</v>
      </c>
      <c r="X2" s="252" t="str">
        <f>IF(AND(SUM(C2:N2)+SUM(P2:U2)=0,O2=0),"weg","ok")</f>
        <v>weg</v>
      </c>
    </row>
    <row r="3" spans="1:47">
      <c r="A3" t="s">
        <v>379</v>
      </c>
      <c r="B3" t="s">
        <v>24</v>
      </c>
      <c r="C3">
        <f>ROUND('Aufw.-A_kaufm.'!D12,0)</f>
        <v>0</v>
      </c>
      <c r="D3">
        <f>ROUND('Aufw.-A_kaufm.'!E12,0)</f>
        <v>0</v>
      </c>
      <c r="E3">
        <f>ROUND('Aufw.-A_kaufm.'!F12,0)</f>
        <v>0</v>
      </c>
      <c r="F3">
        <f>ROUND('Aufw.-A_kaufm.'!G12,0)</f>
        <v>0</v>
      </c>
      <c r="G3">
        <f>ROUND('Aufw.-A_kaufm.'!H12,0)</f>
        <v>0</v>
      </c>
      <c r="H3">
        <f>ROUND('Aufw.-A_kaufm.'!I12,0)</f>
        <v>0</v>
      </c>
      <c r="I3">
        <f>ROUND('Aufw.-A_kaufm.'!J12,0)</f>
        <v>0</v>
      </c>
      <c r="J3">
        <f>ROUND('Aufw.-A_kaufm.'!K12,0)</f>
        <v>0</v>
      </c>
      <c r="K3">
        <f>ROUND('Aufw.-A_kaufm.'!L12,0)</f>
        <v>0</v>
      </c>
      <c r="L3">
        <f>ROUND('Aufw.-A_kaufm.'!M12,0)</f>
        <v>0</v>
      </c>
      <c r="M3">
        <f>ROUND('Aufw.-A_kaufm.'!N12,0)</f>
        <v>0</v>
      </c>
      <c r="N3">
        <f>ROUND('Aufw.-A_kaufm.'!O12,0)</f>
        <v>0</v>
      </c>
      <c r="O3">
        <f>ROUND('Aufw.-A_kaufm.'!Q12,0)</f>
        <v>0</v>
      </c>
      <c r="P3">
        <f>ROUND('Erträge-A_kaufm.'!D12,0)</f>
        <v>0</v>
      </c>
      <c r="Q3">
        <f>ROUND('Erträge-A_kaufm.'!E12,0)</f>
        <v>0</v>
      </c>
      <c r="R3">
        <f>ROUND('Erträge-A_kaufm.'!F12,0)</f>
        <v>0</v>
      </c>
      <c r="S3">
        <f>ROUND('Erträge-A_kaufm.'!G12,0)</f>
        <v>0</v>
      </c>
      <c r="T3">
        <f>ROUND('Erträge-A_kaufm.'!H12,0)</f>
        <v>0</v>
      </c>
      <c r="U3">
        <f>ROUND('Erträge-A_kaufm.'!I12,0)</f>
        <v>0</v>
      </c>
      <c r="X3" s="252" t="str">
        <f t="shared" ref="X3:X66" si="0">IF(AND(SUM(C3:N3)+SUM(P3:U3)=0,O3=0),"weg","ok")</f>
        <v>weg</v>
      </c>
    </row>
    <row r="4" spans="1:47">
      <c r="A4" t="s">
        <v>379</v>
      </c>
      <c r="B4" t="s">
        <v>27</v>
      </c>
      <c r="C4">
        <f>ROUND('Aufw.-A_kaufm.'!D13,0)</f>
        <v>0</v>
      </c>
      <c r="D4">
        <f>ROUND('Aufw.-A_kaufm.'!E13,0)</f>
        <v>0</v>
      </c>
      <c r="E4">
        <f>ROUND('Aufw.-A_kaufm.'!F13,0)</f>
        <v>0</v>
      </c>
      <c r="F4">
        <f>ROUND('Aufw.-A_kaufm.'!G13,0)</f>
        <v>0</v>
      </c>
      <c r="G4">
        <f>ROUND('Aufw.-A_kaufm.'!H13,0)</f>
        <v>0</v>
      </c>
      <c r="H4">
        <f>ROUND('Aufw.-A_kaufm.'!I13,0)</f>
        <v>0</v>
      </c>
      <c r="I4">
        <f>ROUND('Aufw.-A_kaufm.'!J13,0)</f>
        <v>0</v>
      </c>
      <c r="J4">
        <f>ROUND('Aufw.-A_kaufm.'!K13,0)</f>
        <v>0</v>
      </c>
      <c r="K4">
        <f>ROUND('Aufw.-A_kaufm.'!L13,0)</f>
        <v>0</v>
      </c>
      <c r="L4">
        <f>ROUND('Aufw.-A_kaufm.'!M13,0)</f>
        <v>0</v>
      </c>
      <c r="M4">
        <f>ROUND('Aufw.-A_kaufm.'!N13,0)</f>
        <v>0</v>
      </c>
      <c r="N4">
        <f>ROUND('Aufw.-A_kaufm.'!O13,0)</f>
        <v>0</v>
      </c>
      <c r="O4">
        <f>ROUND('Aufw.-A_kaufm.'!Q13,0)</f>
        <v>0</v>
      </c>
      <c r="P4">
        <f>ROUND('Erträge-A_kaufm.'!D13,0)</f>
        <v>0</v>
      </c>
      <c r="Q4">
        <f>ROUND('Erträge-A_kaufm.'!E13,0)</f>
        <v>0</v>
      </c>
      <c r="R4">
        <f>ROUND('Erträge-A_kaufm.'!F13,0)</f>
        <v>0</v>
      </c>
      <c r="S4">
        <f>ROUND('Erträge-A_kaufm.'!G13,0)</f>
        <v>0</v>
      </c>
      <c r="T4">
        <f>ROUND('Erträge-A_kaufm.'!H13,0)</f>
        <v>0</v>
      </c>
      <c r="U4">
        <f>ROUND('Erträge-A_kaufm.'!I13,0)</f>
        <v>0</v>
      </c>
      <c r="X4" s="252" t="str">
        <f t="shared" si="0"/>
        <v>weg</v>
      </c>
    </row>
    <row r="5" spans="1:47">
      <c r="A5" t="s">
        <v>379</v>
      </c>
      <c r="B5" t="s">
        <v>29</v>
      </c>
      <c r="C5">
        <f>ROUND('Aufw.-A_kaufm.'!D14,0)</f>
        <v>0</v>
      </c>
      <c r="D5">
        <f>ROUND('Aufw.-A_kaufm.'!E14,0)</f>
        <v>0</v>
      </c>
      <c r="E5">
        <f>ROUND('Aufw.-A_kaufm.'!F14,0)</f>
        <v>0</v>
      </c>
      <c r="F5">
        <f>ROUND('Aufw.-A_kaufm.'!G14,0)</f>
        <v>0</v>
      </c>
      <c r="G5">
        <f>ROUND('Aufw.-A_kaufm.'!H14,0)</f>
        <v>0</v>
      </c>
      <c r="H5">
        <f>ROUND('Aufw.-A_kaufm.'!I14,0)</f>
        <v>0</v>
      </c>
      <c r="I5">
        <f>ROUND('Aufw.-A_kaufm.'!J14,0)</f>
        <v>0</v>
      </c>
      <c r="J5">
        <f>ROUND('Aufw.-A_kaufm.'!K14,0)</f>
        <v>0</v>
      </c>
      <c r="K5">
        <f>ROUND('Aufw.-A_kaufm.'!L14,0)</f>
        <v>0</v>
      </c>
      <c r="L5">
        <f>ROUND('Aufw.-A_kaufm.'!M14,0)</f>
        <v>0</v>
      </c>
      <c r="M5">
        <f>ROUND('Aufw.-A_kaufm.'!N14,0)</f>
        <v>0</v>
      </c>
      <c r="N5">
        <f>ROUND('Aufw.-A_kaufm.'!O14,0)</f>
        <v>0</v>
      </c>
      <c r="O5">
        <f>ROUND('Aufw.-A_kaufm.'!Q14,0)</f>
        <v>0</v>
      </c>
      <c r="P5">
        <f>ROUND('Erträge-A_kaufm.'!D14,0)</f>
        <v>0</v>
      </c>
      <c r="Q5">
        <f>ROUND('Erträge-A_kaufm.'!E14,0)</f>
        <v>0</v>
      </c>
      <c r="R5">
        <f>ROUND('Erträge-A_kaufm.'!F14,0)</f>
        <v>0</v>
      </c>
      <c r="S5">
        <f>ROUND('Erträge-A_kaufm.'!G14,0)</f>
        <v>0</v>
      </c>
      <c r="T5">
        <f>ROUND('Erträge-A_kaufm.'!H14,0)</f>
        <v>0</v>
      </c>
      <c r="U5">
        <f>ROUND('Erträge-A_kaufm.'!I14,0)</f>
        <v>0</v>
      </c>
      <c r="X5" s="252" t="str">
        <f t="shared" si="0"/>
        <v>weg</v>
      </c>
    </row>
    <row r="6" spans="1:47">
      <c r="A6" t="s">
        <v>379</v>
      </c>
      <c r="B6" t="s">
        <v>31</v>
      </c>
      <c r="C6">
        <f>ROUND('Aufw.-A_kaufm.'!D15,0)</f>
        <v>0</v>
      </c>
      <c r="D6">
        <f>ROUND('Aufw.-A_kaufm.'!E15,0)</f>
        <v>0</v>
      </c>
      <c r="E6">
        <f>ROUND('Aufw.-A_kaufm.'!F15,0)</f>
        <v>0</v>
      </c>
      <c r="F6">
        <f>ROUND('Aufw.-A_kaufm.'!G15,0)</f>
        <v>0</v>
      </c>
      <c r="G6">
        <f>ROUND('Aufw.-A_kaufm.'!H15,0)</f>
        <v>0</v>
      </c>
      <c r="H6">
        <f>ROUND('Aufw.-A_kaufm.'!I15,0)</f>
        <v>0</v>
      </c>
      <c r="I6">
        <f>ROUND('Aufw.-A_kaufm.'!J15,0)</f>
        <v>0</v>
      </c>
      <c r="J6">
        <f>ROUND('Aufw.-A_kaufm.'!K15,0)</f>
        <v>0</v>
      </c>
      <c r="K6">
        <f>ROUND('Aufw.-A_kaufm.'!L15,0)</f>
        <v>0</v>
      </c>
      <c r="L6">
        <f>ROUND('Aufw.-A_kaufm.'!M15,0)</f>
        <v>0</v>
      </c>
      <c r="M6">
        <f>ROUND('Aufw.-A_kaufm.'!N15,0)</f>
        <v>0</v>
      </c>
      <c r="N6">
        <f>ROUND('Aufw.-A_kaufm.'!O15,0)</f>
        <v>0</v>
      </c>
      <c r="O6">
        <f>ROUND('Aufw.-A_kaufm.'!Q15,0)</f>
        <v>0</v>
      </c>
      <c r="P6">
        <f>ROUND('Erträge-A_kaufm.'!D15,0)</f>
        <v>0</v>
      </c>
      <c r="Q6">
        <f>ROUND('Erträge-A_kaufm.'!E15,0)</f>
        <v>0</v>
      </c>
      <c r="R6">
        <f>ROUND('Erträge-A_kaufm.'!F15,0)</f>
        <v>0</v>
      </c>
      <c r="S6">
        <f>ROUND('Erträge-A_kaufm.'!G15,0)</f>
        <v>0</v>
      </c>
      <c r="T6">
        <f>ROUND('Erträge-A_kaufm.'!H15,0)</f>
        <v>0</v>
      </c>
      <c r="U6">
        <f>ROUND('Erträge-A_kaufm.'!I15,0)</f>
        <v>0</v>
      </c>
      <c r="X6" s="252" t="str">
        <f t="shared" si="0"/>
        <v>weg</v>
      </c>
    </row>
    <row r="7" spans="1:47">
      <c r="A7" t="s">
        <v>379</v>
      </c>
      <c r="B7" t="s">
        <v>33</v>
      </c>
      <c r="C7">
        <f>ROUND('Aufw.-A_kaufm.'!D16,0)</f>
        <v>0</v>
      </c>
      <c r="D7">
        <f>ROUND('Aufw.-A_kaufm.'!E16,0)</f>
        <v>0</v>
      </c>
      <c r="E7">
        <f>ROUND('Aufw.-A_kaufm.'!F16,0)</f>
        <v>0</v>
      </c>
      <c r="F7">
        <f>ROUND('Aufw.-A_kaufm.'!G16,0)</f>
        <v>0</v>
      </c>
      <c r="G7">
        <f>ROUND('Aufw.-A_kaufm.'!H16,0)</f>
        <v>0</v>
      </c>
      <c r="H7">
        <f>ROUND('Aufw.-A_kaufm.'!I16,0)</f>
        <v>0</v>
      </c>
      <c r="I7">
        <f>ROUND('Aufw.-A_kaufm.'!J16,0)</f>
        <v>0</v>
      </c>
      <c r="J7">
        <f>ROUND('Aufw.-A_kaufm.'!K16,0)</f>
        <v>0</v>
      </c>
      <c r="K7">
        <f>ROUND('Aufw.-A_kaufm.'!L16,0)</f>
        <v>0</v>
      </c>
      <c r="L7">
        <f>ROUND('Aufw.-A_kaufm.'!M16,0)</f>
        <v>0</v>
      </c>
      <c r="M7">
        <f>ROUND('Aufw.-A_kaufm.'!N16,0)</f>
        <v>0</v>
      </c>
      <c r="N7">
        <f>ROUND('Aufw.-A_kaufm.'!O16,0)</f>
        <v>0</v>
      </c>
      <c r="O7">
        <f>ROUND('Aufw.-A_kaufm.'!Q16,0)</f>
        <v>0</v>
      </c>
      <c r="P7">
        <f>ROUND('Erträge-A_kaufm.'!D16,0)</f>
        <v>0</v>
      </c>
      <c r="Q7">
        <f>ROUND('Erträge-A_kaufm.'!E16,0)</f>
        <v>0</v>
      </c>
      <c r="R7">
        <f>ROUND('Erträge-A_kaufm.'!F16,0)</f>
        <v>0</v>
      </c>
      <c r="S7">
        <f>ROUND('Erträge-A_kaufm.'!G16,0)</f>
        <v>0</v>
      </c>
      <c r="T7">
        <f>ROUND('Erträge-A_kaufm.'!H16,0)</f>
        <v>0</v>
      </c>
      <c r="U7">
        <f>ROUND('Erträge-A_kaufm.'!I16,0)</f>
        <v>0</v>
      </c>
      <c r="X7" s="252" t="str">
        <f t="shared" si="0"/>
        <v>weg</v>
      </c>
    </row>
    <row r="8" spans="1:47">
      <c r="A8" t="s">
        <v>379</v>
      </c>
      <c r="B8" t="s">
        <v>35</v>
      </c>
      <c r="C8">
        <f>ROUND('Aufw.-A_kaufm.'!D17,0)</f>
        <v>0</v>
      </c>
      <c r="D8">
        <f>ROUND('Aufw.-A_kaufm.'!E17,0)</f>
        <v>0</v>
      </c>
      <c r="E8">
        <f>ROUND('Aufw.-A_kaufm.'!F17,0)</f>
        <v>0</v>
      </c>
      <c r="F8">
        <f>ROUND('Aufw.-A_kaufm.'!G17,0)</f>
        <v>0</v>
      </c>
      <c r="G8">
        <f>ROUND('Aufw.-A_kaufm.'!H17,0)</f>
        <v>0</v>
      </c>
      <c r="H8">
        <f>ROUND('Aufw.-A_kaufm.'!I17,0)</f>
        <v>0</v>
      </c>
      <c r="I8">
        <f>ROUND('Aufw.-A_kaufm.'!J17,0)</f>
        <v>0</v>
      </c>
      <c r="J8">
        <f>ROUND('Aufw.-A_kaufm.'!K17,0)</f>
        <v>0</v>
      </c>
      <c r="K8">
        <f>ROUND('Aufw.-A_kaufm.'!L17,0)</f>
        <v>0</v>
      </c>
      <c r="L8">
        <f>ROUND('Aufw.-A_kaufm.'!M17,0)</f>
        <v>0</v>
      </c>
      <c r="M8">
        <f>ROUND('Aufw.-A_kaufm.'!N17,0)</f>
        <v>0</v>
      </c>
      <c r="N8">
        <f>ROUND('Aufw.-A_kaufm.'!O17,0)</f>
        <v>0</v>
      </c>
      <c r="O8">
        <f>ROUND('Aufw.-A_kaufm.'!Q17,0)</f>
        <v>0</v>
      </c>
      <c r="P8">
        <f>ROUND('Erträge-A_kaufm.'!D17,0)</f>
        <v>0</v>
      </c>
      <c r="Q8">
        <f>ROUND('Erträge-A_kaufm.'!E17,0)</f>
        <v>0</v>
      </c>
      <c r="R8">
        <f>ROUND('Erträge-A_kaufm.'!F17,0)</f>
        <v>0</v>
      </c>
      <c r="S8">
        <f>ROUND('Erträge-A_kaufm.'!G17,0)</f>
        <v>0</v>
      </c>
      <c r="T8">
        <f>ROUND('Erträge-A_kaufm.'!H17,0)</f>
        <v>0</v>
      </c>
      <c r="U8">
        <f>ROUND('Erträge-A_kaufm.'!I17,0)</f>
        <v>0</v>
      </c>
      <c r="X8" s="252" t="str">
        <f t="shared" si="0"/>
        <v>weg</v>
      </c>
    </row>
    <row r="9" spans="1:47">
      <c r="A9" t="s">
        <v>379</v>
      </c>
      <c r="B9" t="s">
        <v>37</v>
      </c>
      <c r="C9">
        <f>ROUND('Aufw.-A_kaufm.'!D18,0)</f>
        <v>0</v>
      </c>
      <c r="D9">
        <f>ROUND('Aufw.-A_kaufm.'!E18,0)</f>
        <v>0</v>
      </c>
      <c r="E9">
        <f>ROUND('Aufw.-A_kaufm.'!F18,0)</f>
        <v>0</v>
      </c>
      <c r="F9">
        <f>ROUND('Aufw.-A_kaufm.'!G18,0)</f>
        <v>0</v>
      </c>
      <c r="G9">
        <f>ROUND('Aufw.-A_kaufm.'!H18,0)</f>
        <v>0</v>
      </c>
      <c r="H9">
        <f>ROUND('Aufw.-A_kaufm.'!I18,0)</f>
        <v>0</v>
      </c>
      <c r="I9">
        <f>ROUND('Aufw.-A_kaufm.'!J18,0)</f>
        <v>0</v>
      </c>
      <c r="J9">
        <f>ROUND('Aufw.-A_kaufm.'!K18,0)</f>
        <v>0</v>
      </c>
      <c r="K9">
        <f>ROUND('Aufw.-A_kaufm.'!L18,0)</f>
        <v>0</v>
      </c>
      <c r="L9">
        <f>ROUND('Aufw.-A_kaufm.'!M18,0)</f>
        <v>0</v>
      </c>
      <c r="M9">
        <f>ROUND('Aufw.-A_kaufm.'!N18,0)</f>
        <v>0</v>
      </c>
      <c r="N9">
        <f>ROUND('Aufw.-A_kaufm.'!O18,0)</f>
        <v>0</v>
      </c>
      <c r="O9">
        <f>ROUND('Aufw.-A_kaufm.'!Q18,0)</f>
        <v>0</v>
      </c>
      <c r="P9">
        <f>ROUND('Erträge-A_kaufm.'!D18,0)</f>
        <v>0</v>
      </c>
      <c r="Q9">
        <f>ROUND('Erträge-A_kaufm.'!E18,0)</f>
        <v>0</v>
      </c>
      <c r="R9">
        <f>ROUND('Erträge-A_kaufm.'!F18,0)</f>
        <v>0</v>
      </c>
      <c r="S9">
        <f>ROUND('Erträge-A_kaufm.'!G18,0)</f>
        <v>0</v>
      </c>
      <c r="T9">
        <f>ROUND('Erträge-A_kaufm.'!H18,0)</f>
        <v>0</v>
      </c>
      <c r="U9">
        <f>ROUND('Erträge-A_kaufm.'!I18,0)</f>
        <v>0</v>
      </c>
      <c r="X9" s="252" t="str">
        <f t="shared" si="0"/>
        <v>weg</v>
      </c>
    </row>
    <row r="10" spans="1:47">
      <c r="A10" t="s">
        <v>379</v>
      </c>
      <c r="B10" t="s">
        <v>39</v>
      </c>
      <c r="C10">
        <f>ROUND('Aufw.-A_kaufm.'!D19,0)</f>
        <v>0</v>
      </c>
      <c r="D10">
        <f>ROUND('Aufw.-A_kaufm.'!E19,0)</f>
        <v>0</v>
      </c>
      <c r="E10">
        <f>ROUND('Aufw.-A_kaufm.'!F19,0)</f>
        <v>0</v>
      </c>
      <c r="F10">
        <f>ROUND('Aufw.-A_kaufm.'!G19,0)</f>
        <v>0</v>
      </c>
      <c r="G10">
        <f>ROUND('Aufw.-A_kaufm.'!H19,0)</f>
        <v>0</v>
      </c>
      <c r="H10">
        <f>ROUND('Aufw.-A_kaufm.'!I19,0)</f>
        <v>0</v>
      </c>
      <c r="I10">
        <f>ROUND('Aufw.-A_kaufm.'!J19,0)</f>
        <v>0</v>
      </c>
      <c r="J10">
        <f>ROUND('Aufw.-A_kaufm.'!K19,0)</f>
        <v>0</v>
      </c>
      <c r="K10">
        <f>ROUND('Aufw.-A_kaufm.'!L19,0)</f>
        <v>0</v>
      </c>
      <c r="L10">
        <f>ROUND('Aufw.-A_kaufm.'!M19,0)</f>
        <v>0</v>
      </c>
      <c r="M10">
        <f>ROUND('Aufw.-A_kaufm.'!N19,0)</f>
        <v>0</v>
      </c>
      <c r="N10">
        <f>ROUND('Aufw.-A_kaufm.'!O19,0)</f>
        <v>0</v>
      </c>
      <c r="O10">
        <f>ROUND('Aufw.-A_kaufm.'!Q19,0)</f>
        <v>0</v>
      </c>
      <c r="P10">
        <f>ROUND('Erträge-A_kaufm.'!D19,0)</f>
        <v>0</v>
      </c>
      <c r="Q10">
        <f>ROUND('Erträge-A_kaufm.'!E19,0)</f>
        <v>0</v>
      </c>
      <c r="R10">
        <f>ROUND('Erträge-A_kaufm.'!F19,0)</f>
        <v>0</v>
      </c>
      <c r="S10">
        <f>ROUND('Erträge-A_kaufm.'!G19,0)</f>
        <v>0</v>
      </c>
      <c r="T10">
        <f>ROUND('Erträge-A_kaufm.'!H19,0)</f>
        <v>0</v>
      </c>
      <c r="U10">
        <f>ROUND('Erträge-A_kaufm.'!I19,0)</f>
        <v>0</v>
      </c>
      <c r="X10" s="252" t="str">
        <f t="shared" si="0"/>
        <v>weg</v>
      </c>
    </row>
    <row r="11" spans="1:47">
      <c r="A11" t="s">
        <v>379</v>
      </c>
      <c r="B11" t="s">
        <v>41</v>
      </c>
      <c r="C11">
        <f>ROUND('Aufw.-A_kaufm.'!D20,0)</f>
        <v>0</v>
      </c>
      <c r="D11">
        <f>ROUND('Aufw.-A_kaufm.'!E20,0)</f>
        <v>0</v>
      </c>
      <c r="E11">
        <f>ROUND('Aufw.-A_kaufm.'!F20,0)</f>
        <v>0</v>
      </c>
      <c r="F11">
        <f>ROUND('Aufw.-A_kaufm.'!G20,0)</f>
        <v>0</v>
      </c>
      <c r="G11">
        <f>ROUND('Aufw.-A_kaufm.'!H20,0)</f>
        <v>0</v>
      </c>
      <c r="H11">
        <f>ROUND('Aufw.-A_kaufm.'!I20,0)</f>
        <v>0</v>
      </c>
      <c r="I11">
        <f>ROUND('Aufw.-A_kaufm.'!J20,0)</f>
        <v>0</v>
      </c>
      <c r="J11">
        <f>ROUND('Aufw.-A_kaufm.'!K20,0)</f>
        <v>0</v>
      </c>
      <c r="K11">
        <f>ROUND('Aufw.-A_kaufm.'!L20,0)</f>
        <v>0</v>
      </c>
      <c r="L11">
        <f>ROUND('Aufw.-A_kaufm.'!M20,0)</f>
        <v>0</v>
      </c>
      <c r="M11">
        <f>ROUND('Aufw.-A_kaufm.'!N20,0)</f>
        <v>0</v>
      </c>
      <c r="N11">
        <f>ROUND('Aufw.-A_kaufm.'!O20,0)</f>
        <v>0</v>
      </c>
      <c r="O11">
        <f>ROUND('Aufw.-A_kaufm.'!Q20,0)</f>
        <v>0</v>
      </c>
      <c r="P11">
        <f>ROUND('Erträge-A_kaufm.'!D20,0)</f>
        <v>0</v>
      </c>
      <c r="Q11">
        <f>ROUND('Erträge-A_kaufm.'!E20,0)</f>
        <v>0</v>
      </c>
      <c r="R11">
        <f>ROUND('Erträge-A_kaufm.'!F20,0)</f>
        <v>0</v>
      </c>
      <c r="S11">
        <f>ROUND('Erträge-A_kaufm.'!G20,0)</f>
        <v>0</v>
      </c>
      <c r="T11">
        <f>ROUND('Erträge-A_kaufm.'!H20,0)</f>
        <v>0</v>
      </c>
      <c r="U11">
        <f>ROUND('Erträge-A_kaufm.'!I20,0)</f>
        <v>0</v>
      </c>
      <c r="X11" s="252" t="str">
        <f t="shared" si="0"/>
        <v>weg</v>
      </c>
    </row>
    <row r="12" spans="1:47">
      <c r="A12" t="s">
        <v>379</v>
      </c>
      <c r="B12" t="s">
        <v>43</v>
      </c>
      <c r="C12">
        <f>ROUND('Aufw.-A_kaufm.'!D21,0)</f>
        <v>0</v>
      </c>
      <c r="D12">
        <f>ROUND('Aufw.-A_kaufm.'!E21,0)</f>
        <v>0</v>
      </c>
      <c r="E12">
        <f>ROUND('Aufw.-A_kaufm.'!F21,0)</f>
        <v>0</v>
      </c>
      <c r="F12">
        <f>ROUND('Aufw.-A_kaufm.'!G21,0)</f>
        <v>0</v>
      </c>
      <c r="G12">
        <f>ROUND('Aufw.-A_kaufm.'!H21,0)</f>
        <v>0</v>
      </c>
      <c r="H12">
        <f>ROUND('Aufw.-A_kaufm.'!I21,0)</f>
        <v>0</v>
      </c>
      <c r="I12">
        <f>ROUND('Aufw.-A_kaufm.'!J21,0)</f>
        <v>0</v>
      </c>
      <c r="J12">
        <f>ROUND('Aufw.-A_kaufm.'!K21,0)</f>
        <v>0</v>
      </c>
      <c r="K12">
        <f>ROUND('Aufw.-A_kaufm.'!L21,0)</f>
        <v>0</v>
      </c>
      <c r="L12">
        <f>ROUND('Aufw.-A_kaufm.'!M21,0)</f>
        <v>0</v>
      </c>
      <c r="M12">
        <f>ROUND('Aufw.-A_kaufm.'!N21,0)</f>
        <v>0</v>
      </c>
      <c r="N12">
        <f>ROUND('Aufw.-A_kaufm.'!O21,0)</f>
        <v>0</v>
      </c>
      <c r="O12">
        <f>ROUND('Aufw.-A_kaufm.'!Q21,0)</f>
        <v>0</v>
      </c>
      <c r="P12">
        <f>ROUND('Erträge-A_kaufm.'!D21,0)</f>
        <v>0</v>
      </c>
      <c r="Q12">
        <f>ROUND('Erträge-A_kaufm.'!E21,0)</f>
        <v>0</v>
      </c>
      <c r="R12">
        <f>ROUND('Erträge-A_kaufm.'!F21,0)</f>
        <v>0</v>
      </c>
      <c r="S12">
        <f>ROUND('Erträge-A_kaufm.'!G21,0)</f>
        <v>0</v>
      </c>
      <c r="T12">
        <f>ROUND('Erträge-A_kaufm.'!H21,0)</f>
        <v>0</v>
      </c>
      <c r="U12">
        <f>ROUND('Erträge-A_kaufm.'!I21,0)</f>
        <v>0</v>
      </c>
      <c r="X12" s="252" t="str">
        <f t="shared" si="0"/>
        <v>weg</v>
      </c>
    </row>
    <row r="13" spans="1:47">
      <c r="A13" t="s">
        <v>379</v>
      </c>
      <c r="B13" t="s">
        <v>45</v>
      </c>
      <c r="C13">
        <f>ROUND('Aufw.-A_kaufm.'!D22,0)</f>
        <v>0</v>
      </c>
      <c r="D13">
        <f>ROUND('Aufw.-A_kaufm.'!E22,0)</f>
        <v>0</v>
      </c>
      <c r="E13">
        <f>ROUND('Aufw.-A_kaufm.'!F22,0)</f>
        <v>0</v>
      </c>
      <c r="F13">
        <f>ROUND('Aufw.-A_kaufm.'!G22,0)</f>
        <v>0</v>
      </c>
      <c r="G13">
        <f>ROUND('Aufw.-A_kaufm.'!H22,0)</f>
        <v>0</v>
      </c>
      <c r="H13">
        <f>ROUND('Aufw.-A_kaufm.'!I22,0)</f>
        <v>0</v>
      </c>
      <c r="I13">
        <f>ROUND('Aufw.-A_kaufm.'!J22,0)</f>
        <v>0</v>
      </c>
      <c r="J13">
        <f>ROUND('Aufw.-A_kaufm.'!K22,0)</f>
        <v>0</v>
      </c>
      <c r="K13">
        <f>ROUND('Aufw.-A_kaufm.'!L22,0)</f>
        <v>0</v>
      </c>
      <c r="L13">
        <f>ROUND('Aufw.-A_kaufm.'!M22,0)</f>
        <v>0</v>
      </c>
      <c r="M13">
        <f>ROUND('Aufw.-A_kaufm.'!N22,0)</f>
        <v>0</v>
      </c>
      <c r="N13">
        <f>ROUND('Aufw.-A_kaufm.'!O22,0)</f>
        <v>0</v>
      </c>
      <c r="O13">
        <f>ROUND('Aufw.-A_kaufm.'!Q22,0)</f>
        <v>0</v>
      </c>
      <c r="P13">
        <f>ROUND('Erträge-A_kaufm.'!D22,0)</f>
        <v>0</v>
      </c>
      <c r="Q13">
        <f>ROUND('Erträge-A_kaufm.'!E22,0)</f>
        <v>0</v>
      </c>
      <c r="R13">
        <f>ROUND('Erträge-A_kaufm.'!F22,0)</f>
        <v>0</v>
      </c>
      <c r="S13">
        <f>ROUND('Erträge-A_kaufm.'!G22,0)</f>
        <v>0</v>
      </c>
      <c r="T13">
        <f>ROUND('Erträge-A_kaufm.'!H22,0)</f>
        <v>0</v>
      </c>
      <c r="U13">
        <f>ROUND('Erträge-A_kaufm.'!I22,0)</f>
        <v>0</v>
      </c>
      <c r="X13" s="252" t="str">
        <f t="shared" si="0"/>
        <v>weg</v>
      </c>
    </row>
    <row r="14" spans="1:47">
      <c r="A14" t="s">
        <v>379</v>
      </c>
      <c r="B14" t="s">
        <v>46</v>
      </c>
      <c r="C14">
        <f>ROUND('Aufw.-A_kaufm.'!D23,0)</f>
        <v>0</v>
      </c>
      <c r="D14">
        <f>ROUND('Aufw.-A_kaufm.'!E23,0)</f>
        <v>0</v>
      </c>
      <c r="E14">
        <f>ROUND('Aufw.-A_kaufm.'!F23,0)</f>
        <v>0</v>
      </c>
      <c r="F14">
        <f>ROUND('Aufw.-A_kaufm.'!G23,0)</f>
        <v>0</v>
      </c>
      <c r="G14">
        <f>ROUND('Aufw.-A_kaufm.'!H23,0)</f>
        <v>0</v>
      </c>
      <c r="H14">
        <f>ROUND('Aufw.-A_kaufm.'!I23,0)</f>
        <v>0</v>
      </c>
      <c r="I14">
        <f>ROUND('Aufw.-A_kaufm.'!J23,0)</f>
        <v>0</v>
      </c>
      <c r="J14">
        <f>ROUND('Aufw.-A_kaufm.'!K23,0)</f>
        <v>0</v>
      </c>
      <c r="K14">
        <f>ROUND('Aufw.-A_kaufm.'!L23,0)</f>
        <v>0</v>
      </c>
      <c r="L14">
        <f>ROUND('Aufw.-A_kaufm.'!M23,0)</f>
        <v>0</v>
      </c>
      <c r="M14">
        <f>ROUND('Aufw.-A_kaufm.'!N23,0)</f>
        <v>0</v>
      </c>
      <c r="N14">
        <f>ROUND('Aufw.-A_kaufm.'!O23,0)</f>
        <v>0</v>
      </c>
      <c r="O14">
        <f>ROUND('Aufw.-A_kaufm.'!Q23,0)</f>
        <v>0</v>
      </c>
      <c r="P14">
        <f>ROUND('Erträge-A_kaufm.'!D23,0)</f>
        <v>0</v>
      </c>
      <c r="Q14">
        <f>ROUND('Erträge-A_kaufm.'!E23,0)</f>
        <v>0</v>
      </c>
      <c r="R14">
        <f>ROUND('Erträge-A_kaufm.'!F23,0)</f>
        <v>0</v>
      </c>
      <c r="S14">
        <f>ROUND('Erträge-A_kaufm.'!G23,0)</f>
        <v>0</v>
      </c>
      <c r="T14">
        <f>ROUND('Erträge-A_kaufm.'!H23,0)</f>
        <v>0</v>
      </c>
      <c r="U14">
        <f>ROUND('Erträge-A_kaufm.'!I23,0)</f>
        <v>0</v>
      </c>
      <c r="X14" s="252" t="str">
        <f t="shared" si="0"/>
        <v>weg</v>
      </c>
    </row>
    <row r="15" spans="1:47">
      <c r="A15" t="s">
        <v>379</v>
      </c>
      <c r="B15" t="s">
        <v>48</v>
      </c>
      <c r="C15">
        <f>ROUND('Aufw.-A_kaufm.'!D24,0)</f>
        <v>0</v>
      </c>
      <c r="D15">
        <f>ROUND('Aufw.-A_kaufm.'!E24,0)</f>
        <v>0</v>
      </c>
      <c r="E15">
        <f>ROUND('Aufw.-A_kaufm.'!F24,0)</f>
        <v>0</v>
      </c>
      <c r="F15">
        <f>ROUND('Aufw.-A_kaufm.'!G24,0)</f>
        <v>0</v>
      </c>
      <c r="G15">
        <f>ROUND('Aufw.-A_kaufm.'!H24,0)</f>
        <v>0</v>
      </c>
      <c r="H15">
        <f>ROUND('Aufw.-A_kaufm.'!I24,0)</f>
        <v>0</v>
      </c>
      <c r="I15">
        <f>ROUND('Aufw.-A_kaufm.'!J24,0)</f>
        <v>0</v>
      </c>
      <c r="J15">
        <f>ROUND('Aufw.-A_kaufm.'!K24,0)</f>
        <v>0</v>
      </c>
      <c r="K15">
        <f>ROUND('Aufw.-A_kaufm.'!L24,0)</f>
        <v>0</v>
      </c>
      <c r="L15">
        <f>ROUND('Aufw.-A_kaufm.'!M24,0)</f>
        <v>0</v>
      </c>
      <c r="M15">
        <f>ROUND('Aufw.-A_kaufm.'!N24,0)</f>
        <v>0</v>
      </c>
      <c r="N15">
        <f>ROUND('Aufw.-A_kaufm.'!O24,0)</f>
        <v>0</v>
      </c>
      <c r="O15">
        <f>ROUND('Aufw.-A_kaufm.'!Q24,0)</f>
        <v>0</v>
      </c>
      <c r="P15">
        <f>ROUND('Erträge-A_kaufm.'!D24,0)</f>
        <v>0</v>
      </c>
      <c r="Q15">
        <f>ROUND('Erträge-A_kaufm.'!E24,0)</f>
        <v>0</v>
      </c>
      <c r="R15">
        <f>ROUND('Erträge-A_kaufm.'!F24,0)</f>
        <v>0</v>
      </c>
      <c r="S15">
        <f>ROUND('Erträge-A_kaufm.'!G24,0)</f>
        <v>0</v>
      </c>
      <c r="T15">
        <f>ROUND('Erträge-A_kaufm.'!H24,0)</f>
        <v>0</v>
      </c>
      <c r="U15">
        <f>ROUND('Erträge-A_kaufm.'!I24,0)</f>
        <v>0</v>
      </c>
      <c r="X15" s="252" t="str">
        <f t="shared" si="0"/>
        <v>weg</v>
      </c>
    </row>
    <row r="16" spans="1:47">
      <c r="A16" t="s">
        <v>379</v>
      </c>
      <c r="B16" t="s">
        <v>352</v>
      </c>
      <c r="C16">
        <f>ROUND('Aufw.-A_kaufm.'!D25,0)</f>
        <v>0</v>
      </c>
      <c r="D16">
        <f>ROUND('Aufw.-A_kaufm.'!E25,0)</f>
        <v>0</v>
      </c>
      <c r="E16">
        <f>ROUND('Aufw.-A_kaufm.'!F25,0)</f>
        <v>0</v>
      </c>
      <c r="F16">
        <f>ROUND('Aufw.-A_kaufm.'!G25,0)</f>
        <v>0</v>
      </c>
      <c r="G16">
        <f>ROUND('Aufw.-A_kaufm.'!H25,0)</f>
        <v>0</v>
      </c>
      <c r="H16">
        <f>ROUND('Aufw.-A_kaufm.'!I25,0)</f>
        <v>0</v>
      </c>
      <c r="I16">
        <f>ROUND('Aufw.-A_kaufm.'!J25,0)</f>
        <v>0</v>
      </c>
      <c r="J16">
        <f>ROUND('Aufw.-A_kaufm.'!K25,0)</f>
        <v>0</v>
      </c>
      <c r="K16">
        <f>ROUND('Aufw.-A_kaufm.'!L25,0)</f>
        <v>0</v>
      </c>
      <c r="L16">
        <f>ROUND('Aufw.-A_kaufm.'!M25,0)</f>
        <v>0</v>
      </c>
      <c r="M16">
        <f>ROUND('Aufw.-A_kaufm.'!N25,0)</f>
        <v>0</v>
      </c>
      <c r="N16">
        <f>ROUND('Aufw.-A_kaufm.'!O25,0)</f>
        <v>0</v>
      </c>
      <c r="O16">
        <f>ROUND('Aufw.-A_kaufm.'!Q25,0)</f>
        <v>0</v>
      </c>
      <c r="P16">
        <f>ROUND('Erträge-A_kaufm.'!D25,0)</f>
        <v>0</v>
      </c>
      <c r="Q16">
        <f>ROUND('Erträge-A_kaufm.'!E25,0)</f>
        <v>0</v>
      </c>
      <c r="R16">
        <f>ROUND('Erträge-A_kaufm.'!F25,0)</f>
        <v>0</v>
      </c>
      <c r="S16">
        <f>ROUND('Erträge-A_kaufm.'!G25,0)</f>
        <v>0</v>
      </c>
      <c r="T16">
        <f>ROUND('Erträge-A_kaufm.'!H25,0)</f>
        <v>0</v>
      </c>
      <c r="U16">
        <f>ROUND('Erträge-A_kaufm.'!I25,0)</f>
        <v>0</v>
      </c>
      <c r="X16" s="252" t="str">
        <f t="shared" si="0"/>
        <v>weg</v>
      </c>
    </row>
    <row r="17" spans="1:24">
      <c r="A17" t="s">
        <v>379</v>
      </c>
      <c r="B17" t="s">
        <v>378</v>
      </c>
      <c r="C17">
        <f>ROUND('Aufw.-A_kaufm.'!D26,0)</f>
        <v>0</v>
      </c>
      <c r="D17">
        <f>ROUND('Aufw.-A_kaufm.'!E26,0)</f>
        <v>0</v>
      </c>
      <c r="E17">
        <f>ROUND('Aufw.-A_kaufm.'!F26,0)</f>
        <v>0</v>
      </c>
      <c r="F17">
        <f>ROUND('Aufw.-A_kaufm.'!G26,0)</f>
        <v>0</v>
      </c>
      <c r="G17">
        <f>ROUND('Aufw.-A_kaufm.'!H26,0)</f>
        <v>0</v>
      </c>
      <c r="H17">
        <f>ROUND('Aufw.-A_kaufm.'!I26,0)</f>
        <v>0</v>
      </c>
      <c r="I17">
        <f>ROUND('Aufw.-A_kaufm.'!J26,0)</f>
        <v>0</v>
      </c>
      <c r="J17">
        <f>ROUND('Aufw.-A_kaufm.'!K26,0)</f>
        <v>0</v>
      </c>
      <c r="K17">
        <f>ROUND('Aufw.-A_kaufm.'!L26,0)</f>
        <v>0</v>
      </c>
      <c r="L17">
        <f>ROUND('Aufw.-A_kaufm.'!M26,0)</f>
        <v>0</v>
      </c>
      <c r="M17">
        <f>ROUND('Aufw.-A_kaufm.'!N26,0)</f>
        <v>0</v>
      </c>
      <c r="N17">
        <f>ROUND('Aufw.-A_kaufm.'!O26,0)</f>
        <v>0</v>
      </c>
      <c r="O17">
        <f>ROUND('Aufw.-A_kaufm.'!Q26,0)</f>
        <v>0</v>
      </c>
      <c r="P17">
        <f>ROUND('Erträge-A_kaufm.'!D26,0)</f>
        <v>0</v>
      </c>
      <c r="Q17">
        <f>ROUND('Erträge-A_kaufm.'!E26,0)</f>
        <v>0</v>
      </c>
      <c r="R17">
        <f>ROUND('Erträge-A_kaufm.'!F26,0)</f>
        <v>0</v>
      </c>
      <c r="S17">
        <f>ROUND('Erträge-A_kaufm.'!G26,0)</f>
        <v>0</v>
      </c>
      <c r="T17">
        <f>ROUND('Erträge-A_kaufm.'!H26,0)</f>
        <v>0</v>
      </c>
      <c r="U17">
        <f>ROUND('Erträge-A_kaufm.'!I26,0)</f>
        <v>0</v>
      </c>
      <c r="X17" s="252" t="str">
        <f t="shared" si="0"/>
        <v>weg</v>
      </c>
    </row>
    <row r="18" spans="1:24">
      <c r="A18" t="s">
        <v>379</v>
      </c>
      <c r="B18" t="s">
        <v>52</v>
      </c>
      <c r="C18">
        <f>ROUND('Aufw.-A_kaufm.'!D28,0)</f>
        <v>0</v>
      </c>
      <c r="D18">
        <f>ROUND('Aufw.-A_kaufm.'!E28,0)</f>
        <v>0</v>
      </c>
      <c r="E18">
        <f>ROUND('Aufw.-A_kaufm.'!F28,0)</f>
        <v>0</v>
      </c>
      <c r="F18">
        <f>ROUND('Aufw.-A_kaufm.'!G28,0)</f>
        <v>0</v>
      </c>
      <c r="G18">
        <f>ROUND('Aufw.-A_kaufm.'!H28,0)</f>
        <v>0</v>
      </c>
      <c r="H18">
        <f>ROUND('Aufw.-A_kaufm.'!I28,0)</f>
        <v>0</v>
      </c>
      <c r="I18">
        <f>ROUND('Aufw.-A_kaufm.'!J28,0)</f>
        <v>0</v>
      </c>
      <c r="J18">
        <f>ROUND('Aufw.-A_kaufm.'!K28,0)</f>
        <v>0</v>
      </c>
      <c r="K18">
        <f>ROUND('Aufw.-A_kaufm.'!L28,0)</f>
        <v>0</v>
      </c>
      <c r="L18">
        <f>ROUND('Aufw.-A_kaufm.'!M28,0)</f>
        <v>0</v>
      </c>
      <c r="M18">
        <f>ROUND('Aufw.-A_kaufm.'!N28,0)</f>
        <v>0</v>
      </c>
      <c r="N18">
        <f>ROUND('Aufw.-A_kaufm.'!O28,0)</f>
        <v>0</v>
      </c>
      <c r="O18">
        <f>ROUND('Aufw.-A_kaufm.'!Q28,0)</f>
        <v>0</v>
      </c>
      <c r="P18">
        <f>ROUND('Erträge-A_kaufm.'!D28,0)</f>
        <v>0</v>
      </c>
      <c r="Q18">
        <f>ROUND('Erträge-A_kaufm.'!E28,0)</f>
        <v>0</v>
      </c>
      <c r="R18">
        <f>ROUND('Erträge-A_kaufm.'!F28,0)</f>
        <v>0</v>
      </c>
      <c r="S18">
        <f>ROUND('Erträge-A_kaufm.'!G28,0)</f>
        <v>0</v>
      </c>
      <c r="T18">
        <f>ROUND('Erträge-A_kaufm.'!H28,0)</f>
        <v>0</v>
      </c>
      <c r="U18">
        <f>ROUND('Erträge-A_kaufm.'!I28,0)</f>
        <v>0</v>
      </c>
      <c r="X18" s="252" t="str">
        <f t="shared" si="0"/>
        <v>weg</v>
      </c>
    </row>
    <row r="19" spans="1:24">
      <c r="A19" t="s">
        <v>379</v>
      </c>
      <c r="B19" t="s">
        <v>55</v>
      </c>
      <c r="C19">
        <f>ROUND('Aufw.-A_kaufm.'!D30,0)</f>
        <v>0</v>
      </c>
      <c r="D19">
        <f>ROUND('Aufw.-A_kaufm.'!E30,0)</f>
        <v>0</v>
      </c>
      <c r="E19">
        <f>ROUND('Aufw.-A_kaufm.'!F30,0)</f>
        <v>0</v>
      </c>
      <c r="F19">
        <f>ROUND('Aufw.-A_kaufm.'!G30,0)</f>
        <v>0</v>
      </c>
      <c r="G19">
        <f>ROUND('Aufw.-A_kaufm.'!H30,0)</f>
        <v>0</v>
      </c>
      <c r="H19">
        <f>ROUND('Aufw.-A_kaufm.'!I30,0)</f>
        <v>0</v>
      </c>
      <c r="I19">
        <f>ROUND('Aufw.-A_kaufm.'!J30,0)</f>
        <v>0</v>
      </c>
      <c r="J19">
        <f>ROUND('Aufw.-A_kaufm.'!K30,0)</f>
        <v>0</v>
      </c>
      <c r="K19">
        <f>ROUND('Aufw.-A_kaufm.'!L30,0)</f>
        <v>0</v>
      </c>
      <c r="L19">
        <f>ROUND('Aufw.-A_kaufm.'!M30,0)</f>
        <v>0</v>
      </c>
      <c r="M19">
        <f>ROUND('Aufw.-A_kaufm.'!N30,0)</f>
        <v>0</v>
      </c>
      <c r="N19">
        <f>ROUND('Aufw.-A_kaufm.'!O30,0)</f>
        <v>0</v>
      </c>
      <c r="O19">
        <f>ROUND('Aufw.-A_kaufm.'!Q30,0)</f>
        <v>0</v>
      </c>
      <c r="P19">
        <f>ROUND('Erträge-A_kaufm.'!D30,0)</f>
        <v>0</v>
      </c>
      <c r="Q19">
        <f>ROUND('Erträge-A_kaufm.'!E30,0)</f>
        <v>0</v>
      </c>
      <c r="R19">
        <f>ROUND('Erträge-A_kaufm.'!F30,0)</f>
        <v>0</v>
      </c>
      <c r="S19">
        <f>ROUND('Erträge-A_kaufm.'!G30,0)</f>
        <v>0</v>
      </c>
      <c r="T19">
        <f>ROUND('Erträge-A_kaufm.'!H30,0)</f>
        <v>0</v>
      </c>
      <c r="U19">
        <f>ROUND('Erträge-A_kaufm.'!I30,0)</f>
        <v>0</v>
      </c>
      <c r="X19" s="252" t="str">
        <f t="shared" si="0"/>
        <v>weg</v>
      </c>
    </row>
    <row r="20" spans="1:24">
      <c r="A20" t="s">
        <v>379</v>
      </c>
      <c r="B20" t="s">
        <v>57</v>
      </c>
      <c r="C20">
        <f>ROUND('Aufw.-A_kaufm.'!D31,0)</f>
        <v>0</v>
      </c>
      <c r="D20">
        <f>ROUND('Aufw.-A_kaufm.'!E31,0)</f>
        <v>0</v>
      </c>
      <c r="E20">
        <f>ROUND('Aufw.-A_kaufm.'!F31,0)</f>
        <v>0</v>
      </c>
      <c r="F20">
        <f>ROUND('Aufw.-A_kaufm.'!G31,0)</f>
        <v>0</v>
      </c>
      <c r="G20">
        <f>ROUND('Aufw.-A_kaufm.'!H31,0)</f>
        <v>0</v>
      </c>
      <c r="H20">
        <f>ROUND('Aufw.-A_kaufm.'!I31,0)</f>
        <v>0</v>
      </c>
      <c r="I20">
        <f>ROUND('Aufw.-A_kaufm.'!J31,0)</f>
        <v>0</v>
      </c>
      <c r="J20">
        <f>ROUND('Aufw.-A_kaufm.'!K31,0)</f>
        <v>0</v>
      </c>
      <c r="K20">
        <f>ROUND('Aufw.-A_kaufm.'!L31,0)</f>
        <v>0</v>
      </c>
      <c r="L20">
        <f>ROUND('Aufw.-A_kaufm.'!M31,0)</f>
        <v>0</v>
      </c>
      <c r="M20">
        <f>ROUND('Aufw.-A_kaufm.'!N31,0)</f>
        <v>0</v>
      </c>
      <c r="N20">
        <f>ROUND('Aufw.-A_kaufm.'!O31,0)</f>
        <v>0</v>
      </c>
      <c r="O20">
        <f>ROUND('Aufw.-A_kaufm.'!Q31,0)</f>
        <v>0</v>
      </c>
      <c r="P20">
        <f>ROUND('Erträge-A_kaufm.'!D31,0)</f>
        <v>0</v>
      </c>
      <c r="Q20">
        <f>ROUND('Erträge-A_kaufm.'!E31,0)</f>
        <v>0</v>
      </c>
      <c r="R20">
        <f>ROUND('Erträge-A_kaufm.'!F31,0)</f>
        <v>0</v>
      </c>
      <c r="S20">
        <f>ROUND('Erträge-A_kaufm.'!G31,0)</f>
        <v>0</v>
      </c>
      <c r="T20">
        <f>ROUND('Erträge-A_kaufm.'!H31,0)</f>
        <v>0</v>
      </c>
      <c r="U20">
        <f>ROUND('Erträge-A_kaufm.'!I31,0)</f>
        <v>0</v>
      </c>
      <c r="X20" s="252" t="str">
        <f t="shared" si="0"/>
        <v>weg</v>
      </c>
    </row>
    <row r="21" spans="1:24">
      <c r="A21" t="s">
        <v>379</v>
      </c>
      <c r="B21" t="s">
        <v>58</v>
      </c>
      <c r="C21">
        <f>ROUND('Aufw.-A_kaufm.'!D32,0)</f>
        <v>0</v>
      </c>
      <c r="D21">
        <f>ROUND('Aufw.-A_kaufm.'!E32,0)</f>
        <v>0</v>
      </c>
      <c r="E21">
        <f>ROUND('Aufw.-A_kaufm.'!F32,0)</f>
        <v>0</v>
      </c>
      <c r="F21">
        <f>ROUND('Aufw.-A_kaufm.'!G32,0)</f>
        <v>0</v>
      </c>
      <c r="G21">
        <f>ROUND('Aufw.-A_kaufm.'!H32,0)</f>
        <v>0</v>
      </c>
      <c r="H21">
        <f>ROUND('Aufw.-A_kaufm.'!I32,0)</f>
        <v>0</v>
      </c>
      <c r="I21">
        <f>ROUND('Aufw.-A_kaufm.'!J32,0)</f>
        <v>0</v>
      </c>
      <c r="J21">
        <f>ROUND('Aufw.-A_kaufm.'!K32,0)</f>
        <v>0</v>
      </c>
      <c r="K21">
        <f>ROUND('Aufw.-A_kaufm.'!L32,0)</f>
        <v>0</v>
      </c>
      <c r="L21">
        <f>ROUND('Aufw.-A_kaufm.'!M32,0)</f>
        <v>0</v>
      </c>
      <c r="M21">
        <f>ROUND('Aufw.-A_kaufm.'!N32,0)</f>
        <v>0</v>
      </c>
      <c r="N21">
        <f>ROUND('Aufw.-A_kaufm.'!O32,0)</f>
        <v>0</v>
      </c>
      <c r="O21">
        <f>ROUND('Aufw.-A_kaufm.'!Q32,0)</f>
        <v>0</v>
      </c>
      <c r="P21">
        <f>ROUND('Erträge-A_kaufm.'!D32,0)</f>
        <v>0</v>
      </c>
      <c r="Q21">
        <f>ROUND('Erträge-A_kaufm.'!E32,0)</f>
        <v>0</v>
      </c>
      <c r="R21">
        <f>ROUND('Erträge-A_kaufm.'!F32,0)</f>
        <v>0</v>
      </c>
      <c r="S21">
        <f>ROUND('Erträge-A_kaufm.'!G32,0)</f>
        <v>0</v>
      </c>
      <c r="T21">
        <f>ROUND('Erträge-A_kaufm.'!H32,0)</f>
        <v>0</v>
      </c>
      <c r="U21">
        <f>ROUND('Erträge-A_kaufm.'!I32,0)</f>
        <v>0</v>
      </c>
      <c r="X21" s="252" t="str">
        <f t="shared" si="0"/>
        <v>weg</v>
      </c>
    </row>
    <row r="22" spans="1:24">
      <c r="A22" t="s">
        <v>379</v>
      </c>
      <c r="B22" t="s">
        <v>59</v>
      </c>
      <c r="C22">
        <f>ROUND('Aufw.-A_kaufm.'!D33,0)</f>
        <v>0</v>
      </c>
      <c r="D22">
        <f>ROUND('Aufw.-A_kaufm.'!E33,0)</f>
        <v>0</v>
      </c>
      <c r="E22">
        <f>ROUND('Aufw.-A_kaufm.'!F33,0)</f>
        <v>0</v>
      </c>
      <c r="F22">
        <f>ROUND('Aufw.-A_kaufm.'!G33,0)</f>
        <v>0</v>
      </c>
      <c r="G22">
        <f>ROUND('Aufw.-A_kaufm.'!H33,0)</f>
        <v>0</v>
      </c>
      <c r="H22">
        <f>ROUND('Aufw.-A_kaufm.'!I33,0)</f>
        <v>0</v>
      </c>
      <c r="I22">
        <f>ROUND('Aufw.-A_kaufm.'!J33,0)</f>
        <v>0</v>
      </c>
      <c r="J22">
        <f>ROUND('Aufw.-A_kaufm.'!K33,0)</f>
        <v>0</v>
      </c>
      <c r="K22">
        <f>ROUND('Aufw.-A_kaufm.'!L33,0)</f>
        <v>0</v>
      </c>
      <c r="L22">
        <f>ROUND('Aufw.-A_kaufm.'!M33,0)</f>
        <v>0</v>
      </c>
      <c r="M22">
        <f>ROUND('Aufw.-A_kaufm.'!N33,0)</f>
        <v>0</v>
      </c>
      <c r="N22">
        <f>ROUND('Aufw.-A_kaufm.'!O33,0)</f>
        <v>0</v>
      </c>
      <c r="O22">
        <f>ROUND('Aufw.-A_kaufm.'!Q33,0)</f>
        <v>0</v>
      </c>
      <c r="P22">
        <f>ROUND('Erträge-A_kaufm.'!D33,0)</f>
        <v>0</v>
      </c>
      <c r="Q22">
        <f>ROUND('Erträge-A_kaufm.'!E33,0)</f>
        <v>0</v>
      </c>
      <c r="R22">
        <f>ROUND('Erträge-A_kaufm.'!F33,0)</f>
        <v>0</v>
      </c>
      <c r="S22">
        <f>ROUND('Erträge-A_kaufm.'!G33,0)</f>
        <v>0</v>
      </c>
      <c r="T22">
        <f>ROUND('Erträge-A_kaufm.'!H33,0)</f>
        <v>0</v>
      </c>
      <c r="U22">
        <f>ROUND('Erträge-A_kaufm.'!I33,0)</f>
        <v>0</v>
      </c>
      <c r="X22" s="252" t="str">
        <f t="shared" si="0"/>
        <v>weg</v>
      </c>
    </row>
    <row r="23" spans="1:24">
      <c r="A23" t="s">
        <v>379</v>
      </c>
      <c r="B23" t="s">
        <v>61</v>
      </c>
      <c r="C23">
        <f>ROUND('Aufw.-A_kaufm.'!D34,0)</f>
        <v>0</v>
      </c>
      <c r="D23">
        <f>ROUND('Aufw.-A_kaufm.'!E34,0)</f>
        <v>0</v>
      </c>
      <c r="E23">
        <f>ROUND('Aufw.-A_kaufm.'!F34,0)</f>
        <v>0</v>
      </c>
      <c r="F23">
        <f>ROUND('Aufw.-A_kaufm.'!G34,0)</f>
        <v>0</v>
      </c>
      <c r="G23">
        <f>ROUND('Aufw.-A_kaufm.'!H34,0)</f>
        <v>0</v>
      </c>
      <c r="H23">
        <f>ROUND('Aufw.-A_kaufm.'!I34,0)</f>
        <v>0</v>
      </c>
      <c r="I23">
        <f>ROUND('Aufw.-A_kaufm.'!J34,0)</f>
        <v>0</v>
      </c>
      <c r="J23">
        <f>ROUND('Aufw.-A_kaufm.'!K34,0)</f>
        <v>0</v>
      </c>
      <c r="K23">
        <f>ROUND('Aufw.-A_kaufm.'!L34,0)</f>
        <v>0</v>
      </c>
      <c r="L23">
        <f>ROUND('Aufw.-A_kaufm.'!M34,0)</f>
        <v>0</v>
      </c>
      <c r="M23">
        <f>ROUND('Aufw.-A_kaufm.'!N34,0)</f>
        <v>0</v>
      </c>
      <c r="N23">
        <f>ROUND('Aufw.-A_kaufm.'!O34,0)</f>
        <v>0</v>
      </c>
      <c r="O23">
        <f>ROUND('Aufw.-A_kaufm.'!Q34,0)</f>
        <v>0</v>
      </c>
      <c r="P23">
        <f>ROUND('Erträge-A_kaufm.'!D34,0)</f>
        <v>0</v>
      </c>
      <c r="Q23">
        <f>ROUND('Erträge-A_kaufm.'!E34,0)</f>
        <v>0</v>
      </c>
      <c r="R23">
        <f>ROUND('Erträge-A_kaufm.'!F34,0)</f>
        <v>0</v>
      </c>
      <c r="S23">
        <f>ROUND('Erträge-A_kaufm.'!G34,0)</f>
        <v>0</v>
      </c>
      <c r="T23">
        <f>ROUND('Erträge-A_kaufm.'!H34,0)</f>
        <v>0</v>
      </c>
      <c r="U23">
        <f>ROUND('Erträge-A_kaufm.'!I34,0)</f>
        <v>0</v>
      </c>
      <c r="X23" s="252" t="str">
        <f t="shared" si="0"/>
        <v>weg</v>
      </c>
    </row>
    <row r="24" spans="1:24">
      <c r="A24" t="s">
        <v>379</v>
      </c>
      <c r="B24" t="s">
        <v>63</v>
      </c>
      <c r="C24">
        <f>ROUND('Aufw.-A_kaufm.'!D35,0)</f>
        <v>0</v>
      </c>
      <c r="D24">
        <f>ROUND('Aufw.-A_kaufm.'!E35,0)</f>
        <v>0</v>
      </c>
      <c r="E24">
        <f>ROUND('Aufw.-A_kaufm.'!F35,0)</f>
        <v>0</v>
      </c>
      <c r="F24">
        <f>ROUND('Aufw.-A_kaufm.'!G35,0)</f>
        <v>0</v>
      </c>
      <c r="G24">
        <f>ROUND('Aufw.-A_kaufm.'!H35,0)</f>
        <v>0</v>
      </c>
      <c r="H24">
        <f>ROUND('Aufw.-A_kaufm.'!I35,0)</f>
        <v>0</v>
      </c>
      <c r="I24">
        <f>ROUND('Aufw.-A_kaufm.'!J35,0)</f>
        <v>0</v>
      </c>
      <c r="J24">
        <f>ROUND('Aufw.-A_kaufm.'!K35,0)</f>
        <v>0</v>
      </c>
      <c r="K24">
        <f>ROUND('Aufw.-A_kaufm.'!L35,0)</f>
        <v>0</v>
      </c>
      <c r="L24">
        <f>ROUND('Aufw.-A_kaufm.'!M35,0)</f>
        <v>0</v>
      </c>
      <c r="M24">
        <f>ROUND('Aufw.-A_kaufm.'!N35,0)</f>
        <v>0</v>
      </c>
      <c r="N24">
        <f>ROUND('Aufw.-A_kaufm.'!O35,0)</f>
        <v>0</v>
      </c>
      <c r="O24">
        <f>ROUND('Aufw.-A_kaufm.'!Q35,0)</f>
        <v>0</v>
      </c>
      <c r="P24">
        <f>ROUND('Erträge-A_kaufm.'!D35,0)</f>
        <v>0</v>
      </c>
      <c r="Q24">
        <f>ROUND('Erträge-A_kaufm.'!E35,0)</f>
        <v>0</v>
      </c>
      <c r="R24">
        <f>ROUND('Erträge-A_kaufm.'!F35,0)</f>
        <v>0</v>
      </c>
      <c r="S24">
        <f>ROUND('Erträge-A_kaufm.'!G35,0)</f>
        <v>0</v>
      </c>
      <c r="T24">
        <f>ROUND('Erträge-A_kaufm.'!H35,0)</f>
        <v>0</v>
      </c>
      <c r="U24">
        <f>ROUND('Erträge-A_kaufm.'!I35,0)</f>
        <v>0</v>
      </c>
      <c r="X24" s="252" t="str">
        <f t="shared" si="0"/>
        <v>weg</v>
      </c>
    </row>
    <row r="25" spans="1:24">
      <c r="A25" t="s">
        <v>379</v>
      </c>
      <c r="B25" t="s">
        <v>64</v>
      </c>
      <c r="C25">
        <f>ROUND('Aufw.-A_kaufm.'!D36,0)</f>
        <v>0</v>
      </c>
      <c r="D25">
        <f>ROUND('Aufw.-A_kaufm.'!E36,0)</f>
        <v>0</v>
      </c>
      <c r="E25">
        <f>ROUND('Aufw.-A_kaufm.'!F36,0)</f>
        <v>0</v>
      </c>
      <c r="F25">
        <f>ROUND('Aufw.-A_kaufm.'!G36,0)</f>
        <v>0</v>
      </c>
      <c r="G25">
        <f>ROUND('Aufw.-A_kaufm.'!H36,0)</f>
        <v>0</v>
      </c>
      <c r="H25">
        <f>ROUND('Aufw.-A_kaufm.'!I36,0)</f>
        <v>0</v>
      </c>
      <c r="I25">
        <f>ROUND('Aufw.-A_kaufm.'!J36,0)</f>
        <v>0</v>
      </c>
      <c r="J25">
        <f>ROUND('Aufw.-A_kaufm.'!K36,0)</f>
        <v>0</v>
      </c>
      <c r="K25">
        <f>ROUND('Aufw.-A_kaufm.'!L36,0)</f>
        <v>0</v>
      </c>
      <c r="L25">
        <f>ROUND('Aufw.-A_kaufm.'!M36,0)</f>
        <v>0</v>
      </c>
      <c r="M25">
        <f>ROUND('Aufw.-A_kaufm.'!N36,0)</f>
        <v>0</v>
      </c>
      <c r="N25">
        <f>ROUND('Aufw.-A_kaufm.'!O36,0)</f>
        <v>0</v>
      </c>
      <c r="O25">
        <f>ROUND('Aufw.-A_kaufm.'!Q36,0)</f>
        <v>0</v>
      </c>
      <c r="P25">
        <f>ROUND('Erträge-A_kaufm.'!D36,0)</f>
        <v>0</v>
      </c>
      <c r="Q25">
        <f>ROUND('Erträge-A_kaufm.'!E36,0)</f>
        <v>0</v>
      </c>
      <c r="R25">
        <f>ROUND('Erträge-A_kaufm.'!F36,0)</f>
        <v>0</v>
      </c>
      <c r="S25">
        <f>ROUND('Erträge-A_kaufm.'!G36,0)</f>
        <v>0</v>
      </c>
      <c r="T25">
        <f>ROUND('Erträge-A_kaufm.'!H36,0)</f>
        <v>0</v>
      </c>
      <c r="U25">
        <f>ROUND('Erträge-A_kaufm.'!I36,0)</f>
        <v>0</v>
      </c>
      <c r="X25" s="252" t="str">
        <f t="shared" si="0"/>
        <v>weg</v>
      </c>
    </row>
    <row r="26" spans="1:24">
      <c r="A26" t="s">
        <v>379</v>
      </c>
      <c r="B26" t="s">
        <v>66</v>
      </c>
      <c r="C26">
        <f>ROUND('Aufw.-A_kaufm.'!D37,0)</f>
        <v>0</v>
      </c>
      <c r="D26">
        <f>ROUND('Aufw.-A_kaufm.'!E37,0)</f>
        <v>0</v>
      </c>
      <c r="E26">
        <f>ROUND('Aufw.-A_kaufm.'!F37,0)</f>
        <v>0</v>
      </c>
      <c r="F26">
        <f>ROUND('Aufw.-A_kaufm.'!G37,0)</f>
        <v>0</v>
      </c>
      <c r="G26">
        <f>ROUND('Aufw.-A_kaufm.'!H37,0)</f>
        <v>0</v>
      </c>
      <c r="H26">
        <f>ROUND('Aufw.-A_kaufm.'!I37,0)</f>
        <v>0</v>
      </c>
      <c r="I26">
        <f>ROUND('Aufw.-A_kaufm.'!J37,0)</f>
        <v>0</v>
      </c>
      <c r="J26">
        <f>ROUND('Aufw.-A_kaufm.'!K37,0)</f>
        <v>0</v>
      </c>
      <c r="K26">
        <f>ROUND('Aufw.-A_kaufm.'!L37,0)</f>
        <v>0</v>
      </c>
      <c r="L26">
        <f>ROUND('Aufw.-A_kaufm.'!M37,0)</f>
        <v>0</v>
      </c>
      <c r="M26">
        <f>ROUND('Aufw.-A_kaufm.'!N37,0)</f>
        <v>0</v>
      </c>
      <c r="N26">
        <f>ROUND('Aufw.-A_kaufm.'!O37,0)</f>
        <v>0</v>
      </c>
      <c r="O26">
        <f>ROUND('Aufw.-A_kaufm.'!Q37,0)</f>
        <v>0</v>
      </c>
      <c r="P26">
        <f>ROUND('Erträge-A_kaufm.'!D37,0)</f>
        <v>0</v>
      </c>
      <c r="Q26">
        <f>ROUND('Erträge-A_kaufm.'!E37,0)</f>
        <v>0</v>
      </c>
      <c r="R26">
        <f>ROUND('Erträge-A_kaufm.'!F37,0)</f>
        <v>0</v>
      </c>
      <c r="S26">
        <f>ROUND('Erträge-A_kaufm.'!G37,0)</f>
        <v>0</v>
      </c>
      <c r="T26">
        <f>ROUND('Erträge-A_kaufm.'!H37,0)</f>
        <v>0</v>
      </c>
      <c r="U26">
        <f>ROUND('Erträge-A_kaufm.'!I37,0)</f>
        <v>0</v>
      </c>
      <c r="X26" s="252" t="str">
        <f t="shared" si="0"/>
        <v>weg</v>
      </c>
    </row>
    <row r="27" spans="1:24">
      <c r="A27" t="s">
        <v>379</v>
      </c>
      <c r="B27" t="s">
        <v>68</v>
      </c>
      <c r="C27">
        <f>ROUND('Aufw.-A_kaufm.'!D38,0)</f>
        <v>0</v>
      </c>
      <c r="D27">
        <f>ROUND('Aufw.-A_kaufm.'!E38,0)</f>
        <v>0</v>
      </c>
      <c r="E27">
        <f>ROUND('Aufw.-A_kaufm.'!F38,0)</f>
        <v>0</v>
      </c>
      <c r="F27">
        <f>ROUND('Aufw.-A_kaufm.'!G38,0)</f>
        <v>0</v>
      </c>
      <c r="G27">
        <f>ROUND('Aufw.-A_kaufm.'!H38,0)</f>
        <v>0</v>
      </c>
      <c r="H27">
        <f>ROUND('Aufw.-A_kaufm.'!I38,0)</f>
        <v>0</v>
      </c>
      <c r="I27">
        <f>ROUND('Aufw.-A_kaufm.'!J38,0)</f>
        <v>0</v>
      </c>
      <c r="J27">
        <f>ROUND('Aufw.-A_kaufm.'!K38,0)</f>
        <v>0</v>
      </c>
      <c r="K27">
        <f>ROUND('Aufw.-A_kaufm.'!L38,0)</f>
        <v>0</v>
      </c>
      <c r="L27">
        <f>ROUND('Aufw.-A_kaufm.'!M38,0)</f>
        <v>0</v>
      </c>
      <c r="M27">
        <f>ROUND('Aufw.-A_kaufm.'!N38,0)</f>
        <v>0</v>
      </c>
      <c r="N27">
        <f>ROUND('Aufw.-A_kaufm.'!O38,0)</f>
        <v>0</v>
      </c>
      <c r="O27">
        <f>ROUND('Aufw.-A_kaufm.'!Q38,0)</f>
        <v>0</v>
      </c>
      <c r="P27">
        <f>ROUND('Erträge-A_kaufm.'!D38,0)</f>
        <v>0</v>
      </c>
      <c r="Q27">
        <f>ROUND('Erträge-A_kaufm.'!E38,0)</f>
        <v>0</v>
      </c>
      <c r="R27">
        <f>ROUND('Erträge-A_kaufm.'!F38,0)</f>
        <v>0</v>
      </c>
      <c r="S27">
        <f>ROUND('Erträge-A_kaufm.'!G38,0)</f>
        <v>0</v>
      </c>
      <c r="T27">
        <f>ROUND('Erträge-A_kaufm.'!H38,0)</f>
        <v>0</v>
      </c>
      <c r="U27">
        <f>ROUND('Erträge-A_kaufm.'!I38,0)</f>
        <v>0</v>
      </c>
      <c r="X27" s="252" t="str">
        <f t="shared" si="0"/>
        <v>weg</v>
      </c>
    </row>
    <row r="28" spans="1:24">
      <c r="A28" t="s">
        <v>379</v>
      </c>
      <c r="B28" t="s">
        <v>353</v>
      </c>
      <c r="C28">
        <f>ROUND('Aufw.-A_kaufm.'!D39,0)</f>
        <v>0</v>
      </c>
      <c r="D28">
        <f>ROUND('Aufw.-A_kaufm.'!E39,0)</f>
        <v>0</v>
      </c>
      <c r="E28">
        <f>ROUND('Aufw.-A_kaufm.'!F39,0)</f>
        <v>0</v>
      </c>
      <c r="F28">
        <f>ROUND('Aufw.-A_kaufm.'!G39,0)</f>
        <v>0</v>
      </c>
      <c r="G28">
        <f>ROUND('Aufw.-A_kaufm.'!H39,0)</f>
        <v>0</v>
      </c>
      <c r="H28">
        <f>ROUND('Aufw.-A_kaufm.'!I39,0)</f>
        <v>0</v>
      </c>
      <c r="I28">
        <f>ROUND('Aufw.-A_kaufm.'!J39,0)</f>
        <v>0</v>
      </c>
      <c r="J28">
        <f>ROUND('Aufw.-A_kaufm.'!K39,0)</f>
        <v>0</v>
      </c>
      <c r="K28">
        <f>ROUND('Aufw.-A_kaufm.'!L39,0)</f>
        <v>0</v>
      </c>
      <c r="L28">
        <f>ROUND('Aufw.-A_kaufm.'!M39,0)</f>
        <v>0</v>
      </c>
      <c r="M28">
        <f>ROUND('Aufw.-A_kaufm.'!N39,0)</f>
        <v>0</v>
      </c>
      <c r="N28">
        <f>ROUND('Aufw.-A_kaufm.'!O39,0)</f>
        <v>0</v>
      </c>
      <c r="O28">
        <f>ROUND('Aufw.-A_kaufm.'!Q39,0)</f>
        <v>0</v>
      </c>
      <c r="P28">
        <f>ROUND('Erträge-A_kaufm.'!D39,0)</f>
        <v>0</v>
      </c>
      <c r="Q28">
        <f>ROUND('Erträge-A_kaufm.'!E39,0)</f>
        <v>0</v>
      </c>
      <c r="R28">
        <f>ROUND('Erträge-A_kaufm.'!F39,0)</f>
        <v>0</v>
      </c>
      <c r="S28">
        <f>ROUND('Erträge-A_kaufm.'!G39,0)</f>
        <v>0</v>
      </c>
      <c r="T28">
        <f>ROUND('Erträge-A_kaufm.'!H39,0)</f>
        <v>0</v>
      </c>
      <c r="U28">
        <f>ROUND('Erträge-A_kaufm.'!I39,0)</f>
        <v>0</v>
      </c>
      <c r="X28" s="252" t="str">
        <f t="shared" si="0"/>
        <v>weg</v>
      </c>
    </row>
    <row r="29" spans="1:24">
      <c r="A29" t="s">
        <v>379</v>
      </c>
      <c r="B29" t="s">
        <v>354</v>
      </c>
      <c r="C29">
        <f>ROUND('Aufw.-A_kaufm.'!D40,0)</f>
        <v>0</v>
      </c>
      <c r="D29">
        <f>ROUND('Aufw.-A_kaufm.'!E40,0)</f>
        <v>0</v>
      </c>
      <c r="E29">
        <f>ROUND('Aufw.-A_kaufm.'!F40,0)</f>
        <v>0</v>
      </c>
      <c r="F29">
        <f>ROUND('Aufw.-A_kaufm.'!G40,0)</f>
        <v>0</v>
      </c>
      <c r="G29">
        <f>ROUND('Aufw.-A_kaufm.'!H40,0)</f>
        <v>0</v>
      </c>
      <c r="H29">
        <f>ROUND('Aufw.-A_kaufm.'!I40,0)</f>
        <v>0</v>
      </c>
      <c r="I29">
        <f>ROUND('Aufw.-A_kaufm.'!J40,0)</f>
        <v>0</v>
      </c>
      <c r="J29">
        <f>ROUND('Aufw.-A_kaufm.'!K40,0)</f>
        <v>0</v>
      </c>
      <c r="K29">
        <f>ROUND('Aufw.-A_kaufm.'!L40,0)</f>
        <v>0</v>
      </c>
      <c r="L29">
        <f>ROUND('Aufw.-A_kaufm.'!M40,0)</f>
        <v>0</v>
      </c>
      <c r="M29">
        <f>ROUND('Aufw.-A_kaufm.'!N40,0)</f>
        <v>0</v>
      </c>
      <c r="N29">
        <f>ROUND('Aufw.-A_kaufm.'!O40,0)</f>
        <v>0</v>
      </c>
      <c r="O29">
        <f>ROUND('Aufw.-A_kaufm.'!Q40,0)</f>
        <v>0</v>
      </c>
      <c r="P29">
        <f>ROUND('Erträge-A_kaufm.'!D40,0)</f>
        <v>0</v>
      </c>
      <c r="Q29">
        <f>ROUND('Erträge-A_kaufm.'!E40,0)</f>
        <v>0</v>
      </c>
      <c r="R29">
        <f>ROUND('Erträge-A_kaufm.'!F40,0)</f>
        <v>0</v>
      </c>
      <c r="S29">
        <f>ROUND('Erträge-A_kaufm.'!G40,0)</f>
        <v>0</v>
      </c>
      <c r="T29">
        <f>ROUND('Erträge-A_kaufm.'!H40,0)</f>
        <v>0</v>
      </c>
      <c r="U29">
        <f>ROUND('Erträge-A_kaufm.'!I40,0)</f>
        <v>0</v>
      </c>
      <c r="X29" s="252" t="str">
        <f t="shared" si="0"/>
        <v>weg</v>
      </c>
    </row>
    <row r="30" spans="1:24">
      <c r="A30" t="s">
        <v>379</v>
      </c>
      <c r="B30" t="s">
        <v>377</v>
      </c>
      <c r="C30">
        <f>ROUND('Aufw.-A_kaufm.'!D41,0)</f>
        <v>0</v>
      </c>
      <c r="D30">
        <f>ROUND('Aufw.-A_kaufm.'!E41,0)</f>
        <v>0</v>
      </c>
      <c r="E30">
        <f>ROUND('Aufw.-A_kaufm.'!F41,0)</f>
        <v>0</v>
      </c>
      <c r="F30">
        <f>ROUND('Aufw.-A_kaufm.'!G41,0)</f>
        <v>0</v>
      </c>
      <c r="G30">
        <f>ROUND('Aufw.-A_kaufm.'!H41,0)</f>
        <v>0</v>
      </c>
      <c r="H30">
        <f>ROUND('Aufw.-A_kaufm.'!I41,0)</f>
        <v>0</v>
      </c>
      <c r="I30">
        <f>ROUND('Aufw.-A_kaufm.'!J41,0)</f>
        <v>0</v>
      </c>
      <c r="J30">
        <f>ROUND('Aufw.-A_kaufm.'!K41,0)</f>
        <v>0</v>
      </c>
      <c r="K30">
        <f>ROUND('Aufw.-A_kaufm.'!L41,0)</f>
        <v>0</v>
      </c>
      <c r="L30">
        <f>ROUND('Aufw.-A_kaufm.'!M41,0)</f>
        <v>0</v>
      </c>
      <c r="M30">
        <f>ROUND('Aufw.-A_kaufm.'!N41,0)</f>
        <v>0</v>
      </c>
      <c r="N30">
        <f>ROUND('Aufw.-A_kaufm.'!O41,0)</f>
        <v>0</v>
      </c>
      <c r="O30">
        <f>ROUND('Aufw.-A_kaufm.'!Q41,0)</f>
        <v>0</v>
      </c>
      <c r="P30">
        <f>ROUND('Erträge-A_kaufm.'!D41,0)</f>
        <v>0</v>
      </c>
      <c r="Q30">
        <f>ROUND('Erträge-A_kaufm.'!E41,0)</f>
        <v>0</v>
      </c>
      <c r="R30">
        <f>ROUND('Erträge-A_kaufm.'!F41,0)</f>
        <v>0</v>
      </c>
      <c r="S30">
        <f>ROUND('Erträge-A_kaufm.'!G41,0)</f>
        <v>0</v>
      </c>
      <c r="T30">
        <f>ROUND('Erträge-A_kaufm.'!H41,0)</f>
        <v>0</v>
      </c>
      <c r="U30">
        <f>ROUND('Erträge-A_kaufm.'!I41,0)</f>
        <v>0</v>
      </c>
      <c r="X30" s="252" t="str">
        <f t="shared" si="0"/>
        <v>weg</v>
      </c>
    </row>
    <row r="31" spans="1:24">
      <c r="A31" t="s">
        <v>379</v>
      </c>
      <c r="B31" t="s">
        <v>71</v>
      </c>
      <c r="C31">
        <f>ROUND('Aufw.-A_kaufm.'!D43,0)</f>
        <v>0</v>
      </c>
      <c r="D31">
        <f>ROUND('Aufw.-A_kaufm.'!E43,0)</f>
        <v>0</v>
      </c>
      <c r="E31">
        <f>ROUND('Aufw.-A_kaufm.'!F43,0)</f>
        <v>0</v>
      </c>
      <c r="F31">
        <f>ROUND('Aufw.-A_kaufm.'!G43,0)</f>
        <v>0</v>
      </c>
      <c r="G31">
        <f>ROUND('Aufw.-A_kaufm.'!H43,0)</f>
        <v>0</v>
      </c>
      <c r="H31">
        <f>ROUND('Aufw.-A_kaufm.'!I43,0)</f>
        <v>0</v>
      </c>
      <c r="I31">
        <f>ROUND('Aufw.-A_kaufm.'!J43,0)</f>
        <v>0</v>
      </c>
      <c r="J31">
        <f>ROUND('Aufw.-A_kaufm.'!K43,0)</f>
        <v>0</v>
      </c>
      <c r="K31">
        <f>ROUND('Aufw.-A_kaufm.'!L43,0)</f>
        <v>0</v>
      </c>
      <c r="L31">
        <f>ROUND('Aufw.-A_kaufm.'!M43,0)</f>
        <v>0</v>
      </c>
      <c r="M31">
        <f>ROUND('Aufw.-A_kaufm.'!N43,0)</f>
        <v>0</v>
      </c>
      <c r="N31">
        <f>ROUND('Aufw.-A_kaufm.'!O43,0)</f>
        <v>0</v>
      </c>
      <c r="O31">
        <f>ROUND('Aufw.-A_kaufm.'!Q43,0)</f>
        <v>0</v>
      </c>
      <c r="P31">
        <f>ROUND('Erträge-A_kaufm.'!D43,0)</f>
        <v>0</v>
      </c>
      <c r="Q31">
        <f>ROUND('Erträge-A_kaufm.'!E43,0)</f>
        <v>0</v>
      </c>
      <c r="R31">
        <f>ROUND('Erträge-A_kaufm.'!F43,0)</f>
        <v>0</v>
      </c>
      <c r="S31">
        <f>ROUND('Erträge-A_kaufm.'!G43,0)</f>
        <v>0</v>
      </c>
      <c r="T31">
        <f>ROUND('Erträge-A_kaufm.'!H43,0)</f>
        <v>0</v>
      </c>
      <c r="U31">
        <f>ROUND('Erträge-A_kaufm.'!I43,0)</f>
        <v>0</v>
      </c>
      <c r="X31" s="252" t="str">
        <f t="shared" si="0"/>
        <v>weg</v>
      </c>
    </row>
    <row r="32" spans="1:24">
      <c r="A32" t="s">
        <v>379</v>
      </c>
      <c r="B32" t="s">
        <v>73</v>
      </c>
      <c r="C32">
        <f>ROUND('Aufw.-A_kaufm.'!D44,0)</f>
        <v>0</v>
      </c>
      <c r="D32">
        <f>ROUND('Aufw.-A_kaufm.'!E44,0)</f>
        <v>0</v>
      </c>
      <c r="E32">
        <f>ROUND('Aufw.-A_kaufm.'!F44,0)</f>
        <v>0</v>
      </c>
      <c r="F32">
        <f>ROUND('Aufw.-A_kaufm.'!G44,0)</f>
        <v>0</v>
      </c>
      <c r="G32">
        <f>ROUND('Aufw.-A_kaufm.'!H44,0)</f>
        <v>0</v>
      </c>
      <c r="H32">
        <f>ROUND('Aufw.-A_kaufm.'!I44,0)</f>
        <v>0</v>
      </c>
      <c r="I32">
        <f>ROUND('Aufw.-A_kaufm.'!J44,0)</f>
        <v>0</v>
      </c>
      <c r="J32">
        <f>ROUND('Aufw.-A_kaufm.'!K44,0)</f>
        <v>0</v>
      </c>
      <c r="K32">
        <f>ROUND('Aufw.-A_kaufm.'!L44,0)</f>
        <v>0</v>
      </c>
      <c r="L32">
        <f>ROUND('Aufw.-A_kaufm.'!M44,0)</f>
        <v>0</v>
      </c>
      <c r="M32">
        <f>ROUND('Aufw.-A_kaufm.'!N44,0)</f>
        <v>0</v>
      </c>
      <c r="N32">
        <f>ROUND('Aufw.-A_kaufm.'!O44,0)</f>
        <v>0</v>
      </c>
      <c r="O32">
        <f>ROUND('Aufw.-A_kaufm.'!Q44,0)</f>
        <v>0</v>
      </c>
      <c r="P32">
        <f>ROUND('Erträge-A_kaufm.'!D44,0)</f>
        <v>0</v>
      </c>
      <c r="Q32">
        <f>ROUND('Erträge-A_kaufm.'!E44,0)</f>
        <v>0</v>
      </c>
      <c r="R32">
        <f>ROUND('Erträge-A_kaufm.'!F44,0)</f>
        <v>0</v>
      </c>
      <c r="S32">
        <f>ROUND('Erträge-A_kaufm.'!G44,0)</f>
        <v>0</v>
      </c>
      <c r="T32">
        <f>ROUND('Erträge-A_kaufm.'!H44,0)</f>
        <v>0</v>
      </c>
      <c r="U32">
        <f>ROUND('Erträge-A_kaufm.'!I44,0)</f>
        <v>0</v>
      </c>
      <c r="X32" s="252" t="str">
        <f t="shared" si="0"/>
        <v>weg</v>
      </c>
    </row>
    <row r="33" spans="1:24">
      <c r="A33" t="s">
        <v>379</v>
      </c>
      <c r="B33" t="s">
        <v>76</v>
      </c>
      <c r="C33">
        <f>ROUND('Aufw.-A_kaufm.'!D45,0)</f>
        <v>0</v>
      </c>
      <c r="D33">
        <f>ROUND('Aufw.-A_kaufm.'!E45,0)</f>
        <v>0</v>
      </c>
      <c r="E33">
        <f>ROUND('Aufw.-A_kaufm.'!F45,0)</f>
        <v>0</v>
      </c>
      <c r="F33">
        <f>ROUND('Aufw.-A_kaufm.'!G45,0)</f>
        <v>0</v>
      </c>
      <c r="G33">
        <f>ROUND('Aufw.-A_kaufm.'!H45,0)</f>
        <v>0</v>
      </c>
      <c r="H33">
        <f>ROUND('Aufw.-A_kaufm.'!I45,0)</f>
        <v>0</v>
      </c>
      <c r="I33">
        <f>ROUND('Aufw.-A_kaufm.'!J45,0)</f>
        <v>0</v>
      </c>
      <c r="J33">
        <f>ROUND('Aufw.-A_kaufm.'!K45,0)</f>
        <v>0</v>
      </c>
      <c r="K33">
        <f>ROUND('Aufw.-A_kaufm.'!L45,0)</f>
        <v>0</v>
      </c>
      <c r="L33">
        <f>ROUND('Aufw.-A_kaufm.'!M45,0)</f>
        <v>0</v>
      </c>
      <c r="M33">
        <f>ROUND('Aufw.-A_kaufm.'!N45,0)</f>
        <v>0</v>
      </c>
      <c r="N33">
        <f>ROUND('Aufw.-A_kaufm.'!O45,0)</f>
        <v>0</v>
      </c>
      <c r="O33">
        <f>ROUND('Aufw.-A_kaufm.'!Q45,0)</f>
        <v>0</v>
      </c>
      <c r="P33">
        <f>ROUND('Erträge-A_kaufm.'!D45,0)</f>
        <v>0</v>
      </c>
      <c r="Q33">
        <f>ROUND('Erträge-A_kaufm.'!E45,0)</f>
        <v>0</v>
      </c>
      <c r="R33">
        <f>ROUND('Erträge-A_kaufm.'!F45,0)</f>
        <v>0</v>
      </c>
      <c r="S33">
        <f>ROUND('Erträge-A_kaufm.'!G45,0)</f>
        <v>0</v>
      </c>
      <c r="T33">
        <f>ROUND('Erträge-A_kaufm.'!H45,0)</f>
        <v>0</v>
      </c>
      <c r="U33">
        <f>ROUND('Erträge-A_kaufm.'!I45,0)</f>
        <v>0</v>
      </c>
      <c r="X33" s="252" t="str">
        <f t="shared" si="0"/>
        <v>weg</v>
      </c>
    </row>
    <row r="34" spans="1:24">
      <c r="A34" t="s">
        <v>379</v>
      </c>
      <c r="B34" t="s">
        <v>78</v>
      </c>
      <c r="C34">
        <f>ROUND('Aufw.-A_kaufm.'!D46,0)</f>
        <v>0</v>
      </c>
      <c r="D34">
        <f>ROUND('Aufw.-A_kaufm.'!E46,0)</f>
        <v>0</v>
      </c>
      <c r="E34">
        <f>ROUND('Aufw.-A_kaufm.'!F46,0)</f>
        <v>0</v>
      </c>
      <c r="F34">
        <f>ROUND('Aufw.-A_kaufm.'!G46,0)</f>
        <v>0</v>
      </c>
      <c r="G34">
        <f>ROUND('Aufw.-A_kaufm.'!H46,0)</f>
        <v>0</v>
      </c>
      <c r="H34">
        <f>ROUND('Aufw.-A_kaufm.'!I46,0)</f>
        <v>0</v>
      </c>
      <c r="I34">
        <f>ROUND('Aufw.-A_kaufm.'!J46,0)</f>
        <v>0</v>
      </c>
      <c r="J34">
        <f>ROUND('Aufw.-A_kaufm.'!K46,0)</f>
        <v>0</v>
      </c>
      <c r="K34">
        <f>ROUND('Aufw.-A_kaufm.'!L46,0)</f>
        <v>0</v>
      </c>
      <c r="L34">
        <f>ROUND('Aufw.-A_kaufm.'!M46,0)</f>
        <v>0</v>
      </c>
      <c r="M34">
        <f>ROUND('Aufw.-A_kaufm.'!N46,0)</f>
        <v>0</v>
      </c>
      <c r="N34">
        <f>ROUND('Aufw.-A_kaufm.'!O46,0)</f>
        <v>0</v>
      </c>
      <c r="O34">
        <f>ROUND('Aufw.-A_kaufm.'!Q46,0)</f>
        <v>0</v>
      </c>
      <c r="P34">
        <f>ROUND('Erträge-A_kaufm.'!D46,0)</f>
        <v>0</v>
      </c>
      <c r="Q34">
        <f>ROUND('Erträge-A_kaufm.'!E46,0)</f>
        <v>0</v>
      </c>
      <c r="R34">
        <f>ROUND('Erträge-A_kaufm.'!F46,0)</f>
        <v>0</v>
      </c>
      <c r="S34">
        <f>ROUND('Erträge-A_kaufm.'!G46,0)</f>
        <v>0</v>
      </c>
      <c r="T34">
        <f>ROUND('Erträge-A_kaufm.'!H46,0)</f>
        <v>0</v>
      </c>
      <c r="U34">
        <f>ROUND('Erträge-A_kaufm.'!I46,0)</f>
        <v>0</v>
      </c>
      <c r="X34" s="252" t="str">
        <f t="shared" si="0"/>
        <v>weg</v>
      </c>
    </row>
    <row r="35" spans="1:24">
      <c r="A35" t="s">
        <v>379</v>
      </c>
      <c r="B35" t="s">
        <v>80</v>
      </c>
      <c r="C35">
        <f>ROUND('Aufw.-A_kaufm.'!D47,0)</f>
        <v>0</v>
      </c>
      <c r="D35">
        <f>ROUND('Aufw.-A_kaufm.'!E47,0)</f>
        <v>0</v>
      </c>
      <c r="E35">
        <f>ROUND('Aufw.-A_kaufm.'!F47,0)</f>
        <v>0</v>
      </c>
      <c r="F35">
        <f>ROUND('Aufw.-A_kaufm.'!G47,0)</f>
        <v>0</v>
      </c>
      <c r="G35">
        <f>ROUND('Aufw.-A_kaufm.'!H47,0)</f>
        <v>0</v>
      </c>
      <c r="H35">
        <f>ROUND('Aufw.-A_kaufm.'!I47,0)</f>
        <v>0</v>
      </c>
      <c r="I35">
        <f>ROUND('Aufw.-A_kaufm.'!J47,0)</f>
        <v>0</v>
      </c>
      <c r="J35">
        <f>ROUND('Aufw.-A_kaufm.'!K47,0)</f>
        <v>0</v>
      </c>
      <c r="K35">
        <f>ROUND('Aufw.-A_kaufm.'!L47,0)</f>
        <v>0</v>
      </c>
      <c r="L35">
        <f>ROUND('Aufw.-A_kaufm.'!M47,0)</f>
        <v>0</v>
      </c>
      <c r="M35">
        <f>ROUND('Aufw.-A_kaufm.'!N47,0)</f>
        <v>0</v>
      </c>
      <c r="N35">
        <f>ROUND('Aufw.-A_kaufm.'!O47,0)</f>
        <v>0</v>
      </c>
      <c r="O35">
        <f>ROUND('Aufw.-A_kaufm.'!Q47,0)</f>
        <v>0</v>
      </c>
      <c r="P35">
        <f>ROUND('Erträge-A_kaufm.'!D47,0)</f>
        <v>0</v>
      </c>
      <c r="Q35">
        <f>ROUND('Erträge-A_kaufm.'!E47,0)</f>
        <v>0</v>
      </c>
      <c r="R35">
        <f>ROUND('Erträge-A_kaufm.'!F47,0)</f>
        <v>0</v>
      </c>
      <c r="S35">
        <f>ROUND('Erträge-A_kaufm.'!G47,0)</f>
        <v>0</v>
      </c>
      <c r="T35">
        <f>ROUND('Erträge-A_kaufm.'!H47,0)</f>
        <v>0</v>
      </c>
      <c r="U35">
        <f>ROUND('Erträge-A_kaufm.'!I47,0)</f>
        <v>0</v>
      </c>
      <c r="X35" s="252" t="str">
        <f t="shared" si="0"/>
        <v>weg</v>
      </c>
    </row>
    <row r="36" spans="1:24">
      <c r="A36" t="s">
        <v>379</v>
      </c>
      <c r="B36" t="s">
        <v>82</v>
      </c>
      <c r="C36">
        <f>ROUND('Aufw.-A_kaufm.'!D48,0)</f>
        <v>0</v>
      </c>
      <c r="D36">
        <f>ROUND('Aufw.-A_kaufm.'!E48,0)</f>
        <v>0</v>
      </c>
      <c r="E36">
        <f>ROUND('Aufw.-A_kaufm.'!F48,0)</f>
        <v>0</v>
      </c>
      <c r="F36">
        <f>ROUND('Aufw.-A_kaufm.'!G48,0)</f>
        <v>0</v>
      </c>
      <c r="G36">
        <f>ROUND('Aufw.-A_kaufm.'!H48,0)</f>
        <v>0</v>
      </c>
      <c r="H36">
        <f>ROUND('Aufw.-A_kaufm.'!I48,0)</f>
        <v>0</v>
      </c>
      <c r="I36">
        <f>ROUND('Aufw.-A_kaufm.'!J48,0)</f>
        <v>0</v>
      </c>
      <c r="J36">
        <f>ROUND('Aufw.-A_kaufm.'!K48,0)</f>
        <v>0</v>
      </c>
      <c r="K36">
        <f>ROUND('Aufw.-A_kaufm.'!L48,0)</f>
        <v>0</v>
      </c>
      <c r="L36">
        <f>ROUND('Aufw.-A_kaufm.'!M48,0)</f>
        <v>0</v>
      </c>
      <c r="M36">
        <f>ROUND('Aufw.-A_kaufm.'!N48,0)</f>
        <v>0</v>
      </c>
      <c r="N36">
        <f>ROUND('Aufw.-A_kaufm.'!O48,0)</f>
        <v>0</v>
      </c>
      <c r="O36">
        <f>ROUND('Aufw.-A_kaufm.'!Q48,0)</f>
        <v>0</v>
      </c>
      <c r="P36">
        <f>ROUND('Erträge-A_kaufm.'!D48,0)</f>
        <v>0</v>
      </c>
      <c r="Q36">
        <f>ROUND('Erträge-A_kaufm.'!E48,0)</f>
        <v>0</v>
      </c>
      <c r="R36">
        <f>ROUND('Erträge-A_kaufm.'!F48,0)</f>
        <v>0</v>
      </c>
      <c r="S36">
        <f>ROUND('Erträge-A_kaufm.'!G48,0)</f>
        <v>0</v>
      </c>
      <c r="T36">
        <f>ROUND('Erträge-A_kaufm.'!H48,0)</f>
        <v>0</v>
      </c>
      <c r="U36">
        <f>ROUND('Erträge-A_kaufm.'!I48,0)</f>
        <v>0</v>
      </c>
      <c r="X36" s="252" t="str">
        <f t="shared" si="0"/>
        <v>weg</v>
      </c>
    </row>
    <row r="37" spans="1:24">
      <c r="A37" t="s">
        <v>379</v>
      </c>
      <c r="B37" t="s">
        <v>84</v>
      </c>
      <c r="C37">
        <f>ROUND('Aufw.-A_kaufm.'!D49,0)</f>
        <v>0</v>
      </c>
      <c r="D37">
        <f>ROUND('Aufw.-A_kaufm.'!E49,0)</f>
        <v>0</v>
      </c>
      <c r="E37">
        <f>ROUND('Aufw.-A_kaufm.'!F49,0)</f>
        <v>0</v>
      </c>
      <c r="F37">
        <f>ROUND('Aufw.-A_kaufm.'!G49,0)</f>
        <v>0</v>
      </c>
      <c r="G37">
        <f>ROUND('Aufw.-A_kaufm.'!H49,0)</f>
        <v>0</v>
      </c>
      <c r="H37">
        <f>ROUND('Aufw.-A_kaufm.'!I49,0)</f>
        <v>0</v>
      </c>
      <c r="I37">
        <f>ROUND('Aufw.-A_kaufm.'!J49,0)</f>
        <v>0</v>
      </c>
      <c r="J37">
        <f>ROUND('Aufw.-A_kaufm.'!K49,0)</f>
        <v>0</v>
      </c>
      <c r="K37">
        <f>ROUND('Aufw.-A_kaufm.'!L49,0)</f>
        <v>0</v>
      </c>
      <c r="L37">
        <f>ROUND('Aufw.-A_kaufm.'!M49,0)</f>
        <v>0</v>
      </c>
      <c r="M37">
        <f>ROUND('Aufw.-A_kaufm.'!N49,0)</f>
        <v>0</v>
      </c>
      <c r="N37">
        <f>ROUND('Aufw.-A_kaufm.'!O49,0)</f>
        <v>0</v>
      </c>
      <c r="O37">
        <f>ROUND('Aufw.-A_kaufm.'!Q49,0)</f>
        <v>0</v>
      </c>
      <c r="P37">
        <f>ROUND('Erträge-A_kaufm.'!D49,0)</f>
        <v>0</v>
      </c>
      <c r="Q37">
        <f>ROUND('Erträge-A_kaufm.'!E49,0)</f>
        <v>0</v>
      </c>
      <c r="R37">
        <f>ROUND('Erträge-A_kaufm.'!F49,0)</f>
        <v>0</v>
      </c>
      <c r="S37">
        <f>ROUND('Erträge-A_kaufm.'!G49,0)</f>
        <v>0</v>
      </c>
      <c r="T37">
        <f>ROUND('Erträge-A_kaufm.'!H49,0)</f>
        <v>0</v>
      </c>
      <c r="U37">
        <f>ROUND('Erträge-A_kaufm.'!I49,0)</f>
        <v>0</v>
      </c>
      <c r="X37" s="252" t="str">
        <f t="shared" si="0"/>
        <v>weg</v>
      </c>
    </row>
    <row r="38" spans="1:24">
      <c r="A38" t="s">
        <v>379</v>
      </c>
      <c r="B38" t="s">
        <v>86</v>
      </c>
      <c r="C38">
        <f>ROUND('Aufw.-A_kaufm.'!D50,0)</f>
        <v>0</v>
      </c>
      <c r="D38">
        <f>ROUND('Aufw.-A_kaufm.'!E50,0)</f>
        <v>0</v>
      </c>
      <c r="E38">
        <f>ROUND('Aufw.-A_kaufm.'!F50,0)</f>
        <v>0</v>
      </c>
      <c r="F38">
        <f>ROUND('Aufw.-A_kaufm.'!G50,0)</f>
        <v>0</v>
      </c>
      <c r="G38">
        <f>ROUND('Aufw.-A_kaufm.'!H50,0)</f>
        <v>0</v>
      </c>
      <c r="H38">
        <f>ROUND('Aufw.-A_kaufm.'!I50,0)</f>
        <v>0</v>
      </c>
      <c r="I38">
        <f>ROUND('Aufw.-A_kaufm.'!J50,0)</f>
        <v>0</v>
      </c>
      <c r="J38">
        <f>ROUND('Aufw.-A_kaufm.'!K50,0)</f>
        <v>0</v>
      </c>
      <c r="K38">
        <f>ROUND('Aufw.-A_kaufm.'!L50,0)</f>
        <v>0</v>
      </c>
      <c r="L38">
        <f>ROUND('Aufw.-A_kaufm.'!M50,0)</f>
        <v>0</v>
      </c>
      <c r="M38">
        <f>ROUND('Aufw.-A_kaufm.'!N50,0)</f>
        <v>0</v>
      </c>
      <c r="N38">
        <f>ROUND('Aufw.-A_kaufm.'!O50,0)</f>
        <v>0</v>
      </c>
      <c r="O38">
        <f>ROUND('Aufw.-A_kaufm.'!Q50,0)</f>
        <v>0</v>
      </c>
      <c r="P38">
        <f>ROUND('Erträge-A_kaufm.'!D50,0)</f>
        <v>0</v>
      </c>
      <c r="Q38">
        <f>ROUND('Erträge-A_kaufm.'!E50,0)</f>
        <v>0</v>
      </c>
      <c r="R38">
        <f>ROUND('Erträge-A_kaufm.'!F50,0)</f>
        <v>0</v>
      </c>
      <c r="S38">
        <f>ROUND('Erträge-A_kaufm.'!G50,0)</f>
        <v>0</v>
      </c>
      <c r="T38">
        <f>ROUND('Erträge-A_kaufm.'!H50,0)</f>
        <v>0</v>
      </c>
      <c r="U38">
        <f>ROUND('Erträge-A_kaufm.'!I50,0)</f>
        <v>0</v>
      </c>
      <c r="X38" s="252" t="str">
        <f t="shared" si="0"/>
        <v>weg</v>
      </c>
    </row>
    <row r="39" spans="1:24">
      <c r="A39" t="s">
        <v>379</v>
      </c>
      <c r="B39" t="s">
        <v>89</v>
      </c>
      <c r="C39">
        <f>ROUND('Aufw.-A_kaufm.'!D52,0)</f>
        <v>0</v>
      </c>
      <c r="D39">
        <f>ROUND('Aufw.-A_kaufm.'!E52,0)</f>
        <v>0</v>
      </c>
      <c r="E39">
        <f>ROUND('Aufw.-A_kaufm.'!F52,0)</f>
        <v>0</v>
      </c>
      <c r="F39">
        <f>ROUND('Aufw.-A_kaufm.'!G52,0)</f>
        <v>0</v>
      </c>
      <c r="G39">
        <f>ROUND('Aufw.-A_kaufm.'!H52,0)</f>
        <v>0</v>
      </c>
      <c r="H39">
        <f>ROUND('Aufw.-A_kaufm.'!I52,0)</f>
        <v>0</v>
      </c>
      <c r="I39">
        <f>ROUND('Aufw.-A_kaufm.'!J52,0)</f>
        <v>0</v>
      </c>
      <c r="J39">
        <f>ROUND('Aufw.-A_kaufm.'!K52,0)</f>
        <v>0</v>
      </c>
      <c r="K39">
        <f>ROUND('Aufw.-A_kaufm.'!L52,0)</f>
        <v>0</v>
      </c>
      <c r="L39">
        <f>ROUND('Aufw.-A_kaufm.'!M52,0)</f>
        <v>0</v>
      </c>
      <c r="M39">
        <f>ROUND('Aufw.-A_kaufm.'!N52,0)</f>
        <v>0</v>
      </c>
      <c r="N39">
        <f>ROUND('Aufw.-A_kaufm.'!O52,0)</f>
        <v>0</v>
      </c>
      <c r="O39">
        <f>ROUND('Aufw.-A_kaufm.'!Q52,0)</f>
        <v>0</v>
      </c>
      <c r="P39">
        <f>ROUND('Erträge-A_kaufm.'!D52,0)</f>
        <v>0</v>
      </c>
      <c r="Q39">
        <f>ROUND('Erträge-A_kaufm.'!E52,0)</f>
        <v>0</v>
      </c>
      <c r="R39">
        <f>ROUND('Erträge-A_kaufm.'!F52,0)</f>
        <v>0</v>
      </c>
      <c r="S39">
        <f>ROUND('Erträge-A_kaufm.'!G52,0)</f>
        <v>0</v>
      </c>
      <c r="T39">
        <f>ROUND('Erträge-A_kaufm.'!H52,0)</f>
        <v>0</v>
      </c>
      <c r="U39">
        <f>ROUND('Erträge-A_kaufm.'!I52,0)</f>
        <v>0</v>
      </c>
      <c r="X39" s="252" t="str">
        <f t="shared" si="0"/>
        <v>weg</v>
      </c>
    </row>
    <row r="40" spans="1:24">
      <c r="A40" t="s">
        <v>379</v>
      </c>
      <c r="B40" t="s">
        <v>90</v>
      </c>
      <c r="C40">
        <f>ROUND('Aufw.-A_kaufm.'!D53,0)</f>
        <v>0</v>
      </c>
      <c r="D40">
        <f>ROUND('Aufw.-A_kaufm.'!E53,0)</f>
        <v>0</v>
      </c>
      <c r="E40">
        <f>ROUND('Aufw.-A_kaufm.'!F53,0)</f>
        <v>0</v>
      </c>
      <c r="F40">
        <f>ROUND('Aufw.-A_kaufm.'!G53,0)</f>
        <v>0</v>
      </c>
      <c r="G40">
        <f>ROUND('Aufw.-A_kaufm.'!H53,0)</f>
        <v>0</v>
      </c>
      <c r="H40">
        <f>ROUND('Aufw.-A_kaufm.'!I53,0)</f>
        <v>0</v>
      </c>
      <c r="I40">
        <f>ROUND('Aufw.-A_kaufm.'!J53,0)</f>
        <v>0</v>
      </c>
      <c r="J40">
        <f>ROUND('Aufw.-A_kaufm.'!K53,0)</f>
        <v>0</v>
      </c>
      <c r="K40">
        <f>ROUND('Aufw.-A_kaufm.'!L53,0)</f>
        <v>0</v>
      </c>
      <c r="L40">
        <f>ROUND('Aufw.-A_kaufm.'!M53,0)</f>
        <v>0</v>
      </c>
      <c r="M40">
        <f>ROUND('Aufw.-A_kaufm.'!N53,0)</f>
        <v>0</v>
      </c>
      <c r="N40">
        <f>ROUND('Aufw.-A_kaufm.'!O53,0)</f>
        <v>0</v>
      </c>
      <c r="O40">
        <f>ROUND('Aufw.-A_kaufm.'!Q53,0)</f>
        <v>0</v>
      </c>
      <c r="P40">
        <f>ROUND('Erträge-A_kaufm.'!D53,0)</f>
        <v>0</v>
      </c>
      <c r="Q40">
        <f>ROUND('Erträge-A_kaufm.'!E53,0)</f>
        <v>0</v>
      </c>
      <c r="R40">
        <f>ROUND('Erträge-A_kaufm.'!F53,0)</f>
        <v>0</v>
      </c>
      <c r="S40">
        <f>ROUND('Erträge-A_kaufm.'!G53,0)</f>
        <v>0</v>
      </c>
      <c r="T40">
        <f>ROUND('Erträge-A_kaufm.'!H53,0)</f>
        <v>0</v>
      </c>
      <c r="U40">
        <f>ROUND('Erträge-A_kaufm.'!I53,0)</f>
        <v>0</v>
      </c>
      <c r="X40" s="252" t="str">
        <f t="shared" si="0"/>
        <v>weg</v>
      </c>
    </row>
    <row r="41" spans="1:24">
      <c r="A41" t="s">
        <v>379</v>
      </c>
      <c r="B41" t="s">
        <v>92</v>
      </c>
      <c r="C41">
        <f>ROUND('Aufw.-A_kaufm.'!D54,0)</f>
        <v>0</v>
      </c>
      <c r="D41">
        <f>ROUND('Aufw.-A_kaufm.'!E54,0)</f>
        <v>0</v>
      </c>
      <c r="E41">
        <f>ROUND('Aufw.-A_kaufm.'!F54,0)</f>
        <v>0</v>
      </c>
      <c r="F41">
        <f>ROUND('Aufw.-A_kaufm.'!G54,0)</f>
        <v>0</v>
      </c>
      <c r="G41">
        <f>ROUND('Aufw.-A_kaufm.'!H54,0)</f>
        <v>0</v>
      </c>
      <c r="H41">
        <f>ROUND('Aufw.-A_kaufm.'!I54,0)</f>
        <v>0</v>
      </c>
      <c r="I41">
        <f>ROUND('Aufw.-A_kaufm.'!J54,0)</f>
        <v>0</v>
      </c>
      <c r="J41">
        <f>ROUND('Aufw.-A_kaufm.'!K54,0)</f>
        <v>0</v>
      </c>
      <c r="K41">
        <f>ROUND('Aufw.-A_kaufm.'!L54,0)</f>
        <v>0</v>
      </c>
      <c r="L41">
        <f>ROUND('Aufw.-A_kaufm.'!M54,0)</f>
        <v>0</v>
      </c>
      <c r="M41">
        <f>ROUND('Aufw.-A_kaufm.'!N54,0)</f>
        <v>0</v>
      </c>
      <c r="N41">
        <f>ROUND('Aufw.-A_kaufm.'!O54,0)</f>
        <v>0</v>
      </c>
      <c r="O41">
        <f>ROUND('Aufw.-A_kaufm.'!Q54,0)</f>
        <v>0</v>
      </c>
      <c r="P41">
        <f>ROUND('Erträge-A_kaufm.'!D54,0)</f>
        <v>0</v>
      </c>
      <c r="Q41">
        <f>ROUND('Erträge-A_kaufm.'!E54,0)</f>
        <v>0</v>
      </c>
      <c r="R41">
        <f>ROUND('Erträge-A_kaufm.'!F54,0)</f>
        <v>0</v>
      </c>
      <c r="S41">
        <f>ROUND('Erträge-A_kaufm.'!G54,0)</f>
        <v>0</v>
      </c>
      <c r="T41">
        <f>ROUND('Erträge-A_kaufm.'!H54,0)</f>
        <v>0</v>
      </c>
      <c r="U41">
        <f>ROUND('Erträge-A_kaufm.'!I54,0)</f>
        <v>0</v>
      </c>
      <c r="X41" s="252" t="str">
        <f t="shared" si="0"/>
        <v>weg</v>
      </c>
    </row>
    <row r="42" spans="1:24">
      <c r="A42" t="s">
        <v>379</v>
      </c>
      <c r="B42" t="s">
        <v>94</v>
      </c>
      <c r="C42">
        <f>ROUND('Aufw.-A_kaufm.'!D55,0)</f>
        <v>0</v>
      </c>
      <c r="D42">
        <f>ROUND('Aufw.-A_kaufm.'!E55,0)</f>
        <v>0</v>
      </c>
      <c r="E42">
        <f>ROUND('Aufw.-A_kaufm.'!F55,0)</f>
        <v>0</v>
      </c>
      <c r="F42">
        <f>ROUND('Aufw.-A_kaufm.'!G55,0)</f>
        <v>0</v>
      </c>
      <c r="G42">
        <f>ROUND('Aufw.-A_kaufm.'!H55,0)</f>
        <v>0</v>
      </c>
      <c r="H42">
        <f>ROUND('Aufw.-A_kaufm.'!I55,0)</f>
        <v>0</v>
      </c>
      <c r="I42">
        <f>ROUND('Aufw.-A_kaufm.'!J55,0)</f>
        <v>0</v>
      </c>
      <c r="J42">
        <f>ROUND('Aufw.-A_kaufm.'!K55,0)</f>
        <v>0</v>
      </c>
      <c r="K42">
        <f>ROUND('Aufw.-A_kaufm.'!L55,0)</f>
        <v>0</v>
      </c>
      <c r="L42">
        <f>ROUND('Aufw.-A_kaufm.'!M55,0)</f>
        <v>0</v>
      </c>
      <c r="M42">
        <f>ROUND('Aufw.-A_kaufm.'!N55,0)</f>
        <v>0</v>
      </c>
      <c r="N42">
        <f>ROUND('Aufw.-A_kaufm.'!O55,0)</f>
        <v>0</v>
      </c>
      <c r="O42">
        <f>ROUND('Aufw.-A_kaufm.'!Q55,0)</f>
        <v>0</v>
      </c>
      <c r="P42">
        <f>ROUND('Erträge-A_kaufm.'!D55,0)</f>
        <v>0</v>
      </c>
      <c r="Q42">
        <f>ROUND('Erträge-A_kaufm.'!E55,0)</f>
        <v>0</v>
      </c>
      <c r="R42">
        <f>ROUND('Erträge-A_kaufm.'!F55,0)</f>
        <v>0</v>
      </c>
      <c r="S42">
        <f>ROUND('Erträge-A_kaufm.'!G55,0)</f>
        <v>0</v>
      </c>
      <c r="T42">
        <f>ROUND('Erträge-A_kaufm.'!H55,0)</f>
        <v>0</v>
      </c>
      <c r="U42">
        <f>ROUND('Erträge-A_kaufm.'!I55,0)</f>
        <v>0</v>
      </c>
      <c r="X42" s="252" t="str">
        <f t="shared" si="0"/>
        <v>weg</v>
      </c>
    </row>
    <row r="43" spans="1:24">
      <c r="A43" t="s">
        <v>379</v>
      </c>
      <c r="B43" t="s">
        <v>96</v>
      </c>
      <c r="C43">
        <f>ROUND('Aufw.-A_kaufm.'!D56,0)</f>
        <v>0</v>
      </c>
      <c r="D43">
        <f>ROUND('Aufw.-A_kaufm.'!E56,0)</f>
        <v>0</v>
      </c>
      <c r="E43">
        <f>ROUND('Aufw.-A_kaufm.'!F56,0)</f>
        <v>0</v>
      </c>
      <c r="F43">
        <f>ROUND('Aufw.-A_kaufm.'!G56,0)</f>
        <v>0</v>
      </c>
      <c r="G43">
        <f>ROUND('Aufw.-A_kaufm.'!H56,0)</f>
        <v>0</v>
      </c>
      <c r="H43">
        <f>ROUND('Aufw.-A_kaufm.'!I56,0)</f>
        <v>0</v>
      </c>
      <c r="I43">
        <f>ROUND('Aufw.-A_kaufm.'!J56,0)</f>
        <v>0</v>
      </c>
      <c r="J43">
        <f>ROUND('Aufw.-A_kaufm.'!K56,0)</f>
        <v>0</v>
      </c>
      <c r="K43">
        <f>ROUND('Aufw.-A_kaufm.'!L56,0)</f>
        <v>0</v>
      </c>
      <c r="L43">
        <f>ROUND('Aufw.-A_kaufm.'!M56,0)</f>
        <v>0</v>
      </c>
      <c r="M43">
        <f>ROUND('Aufw.-A_kaufm.'!N56,0)</f>
        <v>0</v>
      </c>
      <c r="N43">
        <f>ROUND('Aufw.-A_kaufm.'!O56,0)</f>
        <v>0</v>
      </c>
      <c r="O43">
        <f>ROUND('Aufw.-A_kaufm.'!Q56,0)</f>
        <v>0</v>
      </c>
      <c r="P43">
        <f>ROUND('Erträge-A_kaufm.'!D56,0)</f>
        <v>0</v>
      </c>
      <c r="Q43">
        <f>ROUND('Erträge-A_kaufm.'!E56,0)</f>
        <v>0</v>
      </c>
      <c r="R43">
        <f>ROUND('Erträge-A_kaufm.'!F56,0)</f>
        <v>0</v>
      </c>
      <c r="S43">
        <f>ROUND('Erträge-A_kaufm.'!G56,0)</f>
        <v>0</v>
      </c>
      <c r="T43">
        <f>ROUND('Erträge-A_kaufm.'!H56,0)</f>
        <v>0</v>
      </c>
      <c r="U43">
        <f>ROUND('Erträge-A_kaufm.'!I56,0)</f>
        <v>0</v>
      </c>
      <c r="X43" s="252" t="str">
        <f t="shared" si="0"/>
        <v>weg</v>
      </c>
    </row>
    <row r="44" spans="1:24">
      <c r="A44" t="s">
        <v>379</v>
      </c>
      <c r="B44" t="s">
        <v>98</v>
      </c>
      <c r="C44">
        <f>ROUND('Aufw.-A_kaufm.'!D57,0)</f>
        <v>0</v>
      </c>
      <c r="D44">
        <f>ROUND('Aufw.-A_kaufm.'!E57,0)</f>
        <v>0</v>
      </c>
      <c r="E44">
        <f>ROUND('Aufw.-A_kaufm.'!F57,0)</f>
        <v>0</v>
      </c>
      <c r="F44">
        <f>ROUND('Aufw.-A_kaufm.'!G57,0)</f>
        <v>0</v>
      </c>
      <c r="G44">
        <f>ROUND('Aufw.-A_kaufm.'!H57,0)</f>
        <v>0</v>
      </c>
      <c r="H44">
        <f>ROUND('Aufw.-A_kaufm.'!I57,0)</f>
        <v>0</v>
      </c>
      <c r="I44">
        <f>ROUND('Aufw.-A_kaufm.'!J57,0)</f>
        <v>0</v>
      </c>
      <c r="J44">
        <f>ROUND('Aufw.-A_kaufm.'!K57,0)</f>
        <v>0</v>
      </c>
      <c r="K44">
        <f>ROUND('Aufw.-A_kaufm.'!L57,0)</f>
        <v>0</v>
      </c>
      <c r="L44">
        <f>ROUND('Aufw.-A_kaufm.'!M57,0)</f>
        <v>0</v>
      </c>
      <c r="M44">
        <f>ROUND('Aufw.-A_kaufm.'!N57,0)</f>
        <v>0</v>
      </c>
      <c r="N44">
        <f>ROUND('Aufw.-A_kaufm.'!O57,0)</f>
        <v>0</v>
      </c>
      <c r="O44">
        <f>ROUND('Aufw.-A_kaufm.'!Q57,0)</f>
        <v>0</v>
      </c>
      <c r="P44">
        <f>ROUND('Erträge-A_kaufm.'!D57,0)</f>
        <v>0</v>
      </c>
      <c r="Q44">
        <f>ROUND('Erträge-A_kaufm.'!E57,0)</f>
        <v>0</v>
      </c>
      <c r="R44">
        <f>ROUND('Erträge-A_kaufm.'!F57,0)</f>
        <v>0</v>
      </c>
      <c r="S44">
        <f>ROUND('Erträge-A_kaufm.'!G57,0)</f>
        <v>0</v>
      </c>
      <c r="T44">
        <f>ROUND('Erträge-A_kaufm.'!H57,0)</f>
        <v>0</v>
      </c>
      <c r="U44">
        <f>ROUND('Erträge-A_kaufm.'!I57,0)</f>
        <v>0</v>
      </c>
      <c r="X44" s="252" t="str">
        <f t="shared" si="0"/>
        <v>weg</v>
      </c>
    </row>
    <row r="45" spans="1:24">
      <c r="A45" t="s">
        <v>379</v>
      </c>
      <c r="B45" t="s">
        <v>100</v>
      </c>
      <c r="C45">
        <f>ROUND('Aufw.-A_kaufm.'!D59,0)</f>
        <v>0</v>
      </c>
      <c r="D45">
        <f>ROUND('Aufw.-A_kaufm.'!E59,0)</f>
        <v>0</v>
      </c>
      <c r="E45">
        <f>ROUND('Aufw.-A_kaufm.'!F59,0)</f>
        <v>0</v>
      </c>
      <c r="F45">
        <f>ROUND('Aufw.-A_kaufm.'!G59,0)</f>
        <v>0</v>
      </c>
      <c r="G45">
        <f>ROUND('Aufw.-A_kaufm.'!H59,0)</f>
        <v>0</v>
      </c>
      <c r="H45">
        <f>ROUND('Aufw.-A_kaufm.'!I59,0)</f>
        <v>0</v>
      </c>
      <c r="I45">
        <f>ROUND('Aufw.-A_kaufm.'!J59,0)</f>
        <v>0</v>
      </c>
      <c r="J45">
        <f>ROUND('Aufw.-A_kaufm.'!K59,0)</f>
        <v>0</v>
      </c>
      <c r="K45">
        <f>ROUND('Aufw.-A_kaufm.'!L59,0)</f>
        <v>0</v>
      </c>
      <c r="L45">
        <f>ROUND('Aufw.-A_kaufm.'!M59,0)</f>
        <v>0</v>
      </c>
      <c r="M45">
        <f>ROUND('Aufw.-A_kaufm.'!N59,0)</f>
        <v>0</v>
      </c>
      <c r="N45">
        <f>ROUND('Aufw.-A_kaufm.'!O59,0)</f>
        <v>0</v>
      </c>
      <c r="O45">
        <f>ROUND('Aufw.-A_kaufm.'!Q59,0)</f>
        <v>0</v>
      </c>
      <c r="P45">
        <f>ROUND('Erträge-A_kaufm.'!D59,0)</f>
        <v>0</v>
      </c>
      <c r="Q45">
        <f>ROUND('Erträge-A_kaufm.'!E59,0)</f>
        <v>0</v>
      </c>
      <c r="R45">
        <f>ROUND('Erträge-A_kaufm.'!F59,0)</f>
        <v>0</v>
      </c>
      <c r="S45">
        <f>ROUND('Erträge-A_kaufm.'!G59,0)</f>
        <v>0</v>
      </c>
      <c r="T45">
        <f>ROUND('Erträge-A_kaufm.'!H59,0)</f>
        <v>0</v>
      </c>
      <c r="U45">
        <f>ROUND('Erträge-A_kaufm.'!I59,0)</f>
        <v>0</v>
      </c>
      <c r="X45" s="252" t="str">
        <f t="shared" si="0"/>
        <v>weg</v>
      </c>
    </row>
    <row r="46" spans="1:24">
      <c r="A46" t="s">
        <v>379</v>
      </c>
      <c r="B46" t="s">
        <v>102</v>
      </c>
      <c r="C46">
        <f>ROUND('Aufw.-A_kaufm.'!D60,0)</f>
        <v>0</v>
      </c>
      <c r="D46">
        <f>ROUND('Aufw.-A_kaufm.'!E60,0)</f>
        <v>0</v>
      </c>
      <c r="E46">
        <f>ROUND('Aufw.-A_kaufm.'!F60,0)</f>
        <v>0</v>
      </c>
      <c r="F46">
        <f>ROUND('Aufw.-A_kaufm.'!G60,0)</f>
        <v>0</v>
      </c>
      <c r="G46">
        <f>ROUND('Aufw.-A_kaufm.'!H60,0)</f>
        <v>0</v>
      </c>
      <c r="H46">
        <f>ROUND('Aufw.-A_kaufm.'!I60,0)</f>
        <v>0</v>
      </c>
      <c r="I46">
        <f>ROUND('Aufw.-A_kaufm.'!J60,0)</f>
        <v>0</v>
      </c>
      <c r="J46">
        <f>ROUND('Aufw.-A_kaufm.'!K60,0)</f>
        <v>0</v>
      </c>
      <c r="K46">
        <f>ROUND('Aufw.-A_kaufm.'!L60,0)</f>
        <v>0</v>
      </c>
      <c r="L46">
        <f>ROUND('Aufw.-A_kaufm.'!M60,0)</f>
        <v>0</v>
      </c>
      <c r="M46">
        <f>ROUND('Aufw.-A_kaufm.'!N60,0)</f>
        <v>0</v>
      </c>
      <c r="N46">
        <f>ROUND('Aufw.-A_kaufm.'!O60,0)</f>
        <v>0</v>
      </c>
      <c r="O46">
        <f>ROUND('Aufw.-A_kaufm.'!Q60,0)</f>
        <v>0</v>
      </c>
      <c r="P46">
        <f>ROUND('Erträge-A_kaufm.'!D60,0)</f>
        <v>0</v>
      </c>
      <c r="Q46">
        <f>ROUND('Erträge-A_kaufm.'!E60,0)</f>
        <v>0</v>
      </c>
      <c r="R46">
        <f>ROUND('Erträge-A_kaufm.'!F60,0)</f>
        <v>0</v>
      </c>
      <c r="S46">
        <f>ROUND('Erträge-A_kaufm.'!G60,0)</f>
        <v>0</v>
      </c>
      <c r="T46">
        <f>ROUND('Erträge-A_kaufm.'!H60,0)</f>
        <v>0</v>
      </c>
      <c r="U46">
        <f>ROUND('Erträge-A_kaufm.'!I60,0)</f>
        <v>0</v>
      </c>
      <c r="X46" s="252" t="str">
        <f t="shared" si="0"/>
        <v>weg</v>
      </c>
    </row>
    <row r="47" spans="1:24">
      <c r="A47" t="s">
        <v>379</v>
      </c>
      <c r="B47" t="s">
        <v>104</v>
      </c>
      <c r="C47">
        <f>ROUND('Aufw.-A_kaufm.'!D61,0)</f>
        <v>0</v>
      </c>
      <c r="D47">
        <f>ROUND('Aufw.-A_kaufm.'!E61,0)</f>
        <v>0</v>
      </c>
      <c r="E47">
        <f>ROUND('Aufw.-A_kaufm.'!F61,0)</f>
        <v>0</v>
      </c>
      <c r="F47">
        <f>ROUND('Aufw.-A_kaufm.'!G61,0)</f>
        <v>0</v>
      </c>
      <c r="G47">
        <f>ROUND('Aufw.-A_kaufm.'!H61,0)</f>
        <v>0</v>
      </c>
      <c r="H47">
        <f>ROUND('Aufw.-A_kaufm.'!I61,0)</f>
        <v>0</v>
      </c>
      <c r="I47">
        <f>ROUND('Aufw.-A_kaufm.'!J61,0)</f>
        <v>0</v>
      </c>
      <c r="J47">
        <f>ROUND('Aufw.-A_kaufm.'!K61,0)</f>
        <v>0</v>
      </c>
      <c r="K47">
        <f>ROUND('Aufw.-A_kaufm.'!L61,0)</f>
        <v>0</v>
      </c>
      <c r="L47">
        <f>ROUND('Aufw.-A_kaufm.'!M61,0)</f>
        <v>0</v>
      </c>
      <c r="M47">
        <f>ROUND('Aufw.-A_kaufm.'!N61,0)</f>
        <v>0</v>
      </c>
      <c r="N47">
        <f>ROUND('Aufw.-A_kaufm.'!O61,0)</f>
        <v>0</v>
      </c>
      <c r="O47">
        <f>ROUND('Aufw.-A_kaufm.'!Q61,0)</f>
        <v>0</v>
      </c>
      <c r="P47">
        <f>ROUND('Erträge-A_kaufm.'!D61,0)</f>
        <v>0</v>
      </c>
      <c r="Q47">
        <f>ROUND('Erträge-A_kaufm.'!E61,0)</f>
        <v>0</v>
      </c>
      <c r="R47">
        <f>ROUND('Erträge-A_kaufm.'!F61,0)</f>
        <v>0</v>
      </c>
      <c r="S47">
        <f>ROUND('Erträge-A_kaufm.'!G61,0)</f>
        <v>0</v>
      </c>
      <c r="T47">
        <f>ROUND('Erträge-A_kaufm.'!H61,0)</f>
        <v>0</v>
      </c>
      <c r="U47">
        <f>ROUND('Erträge-A_kaufm.'!I61,0)</f>
        <v>0</v>
      </c>
      <c r="X47" s="252" t="str">
        <f t="shared" si="0"/>
        <v>weg</v>
      </c>
    </row>
    <row r="48" spans="1:24">
      <c r="A48" t="s">
        <v>379</v>
      </c>
      <c r="B48" t="s">
        <v>106</v>
      </c>
      <c r="C48">
        <f>ROUND('Aufw.-A_kaufm.'!D62,0)</f>
        <v>0</v>
      </c>
      <c r="D48">
        <f>ROUND('Aufw.-A_kaufm.'!E62,0)</f>
        <v>0</v>
      </c>
      <c r="E48">
        <f>ROUND('Aufw.-A_kaufm.'!F62,0)</f>
        <v>0</v>
      </c>
      <c r="F48">
        <f>ROUND('Aufw.-A_kaufm.'!G62,0)</f>
        <v>0</v>
      </c>
      <c r="G48">
        <f>ROUND('Aufw.-A_kaufm.'!H62,0)</f>
        <v>0</v>
      </c>
      <c r="H48">
        <f>ROUND('Aufw.-A_kaufm.'!I62,0)</f>
        <v>0</v>
      </c>
      <c r="I48">
        <f>ROUND('Aufw.-A_kaufm.'!J62,0)</f>
        <v>0</v>
      </c>
      <c r="J48">
        <f>ROUND('Aufw.-A_kaufm.'!K62,0)</f>
        <v>0</v>
      </c>
      <c r="K48">
        <f>ROUND('Aufw.-A_kaufm.'!L62,0)</f>
        <v>0</v>
      </c>
      <c r="L48">
        <f>ROUND('Aufw.-A_kaufm.'!M62,0)</f>
        <v>0</v>
      </c>
      <c r="M48">
        <f>ROUND('Aufw.-A_kaufm.'!N62,0)</f>
        <v>0</v>
      </c>
      <c r="N48">
        <f>ROUND('Aufw.-A_kaufm.'!O62,0)</f>
        <v>0</v>
      </c>
      <c r="O48">
        <f>ROUND('Aufw.-A_kaufm.'!Q62,0)</f>
        <v>0</v>
      </c>
      <c r="P48">
        <f>ROUND('Erträge-A_kaufm.'!D62,0)</f>
        <v>0</v>
      </c>
      <c r="Q48">
        <f>ROUND('Erträge-A_kaufm.'!E62,0)</f>
        <v>0</v>
      </c>
      <c r="R48">
        <f>ROUND('Erträge-A_kaufm.'!F62,0)</f>
        <v>0</v>
      </c>
      <c r="S48">
        <f>ROUND('Erträge-A_kaufm.'!G62,0)</f>
        <v>0</v>
      </c>
      <c r="T48">
        <f>ROUND('Erträge-A_kaufm.'!H62,0)</f>
        <v>0</v>
      </c>
      <c r="U48">
        <f>ROUND('Erträge-A_kaufm.'!I62,0)</f>
        <v>0</v>
      </c>
      <c r="X48" s="252" t="str">
        <f t="shared" si="0"/>
        <v>weg</v>
      </c>
    </row>
    <row r="49" spans="1:24">
      <c r="A49" t="s">
        <v>379</v>
      </c>
      <c r="B49" t="s">
        <v>108</v>
      </c>
      <c r="C49">
        <f>ROUND('Aufw.-A_kaufm.'!D63,0)</f>
        <v>0</v>
      </c>
      <c r="D49">
        <f>ROUND('Aufw.-A_kaufm.'!E63,0)</f>
        <v>0</v>
      </c>
      <c r="E49">
        <f>ROUND('Aufw.-A_kaufm.'!F63,0)</f>
        <v>0</v>
      </c>
      <c r="F49">
        <f>ROUND('Aufw.-A_kaufm.'!G63,0)</f>
        <v>0</v>
      </c>
      <c r="G49">
        <f>ROUND('Aufw.-A_kaufm.'!H63,0)</f>
        <v>0</v>
      </c>
      <c r="H49">
        <f>ROUND('Aufw.-A_kaufm.'!I63,0)</f>
        <v>0</v>
      </c>
      <c r="I49">
        <f>ROUND('Aufw.-A_kaufm.'!J63,0)</f>
        <v>0</v>
      </c>
      <c r="J49">
        <f>ROUND('Aufw.-A_kaufm.'!K63,0)</f>
        <v>0</v>
      </c>
      <c r="K49">
        <f>ROUND('Aufw.-A_kaufm.'!L63,0)</f>
        <v>0</v>
      </c>
      <c r="L49">
        <f>ROUND('Aufw.-A_kaufm.'!M63,0)</f>
        <v>0</v>
      </c>
      <c r="M49">
        <f>ROUND('Aufw.-A_kaufm.'!N63,0)</f>
        <v>0</v>
      </c>
      <c r="N49">
        <f>ROUND('Aufw.-A_kaufm.'!O63,0)</f>
        <v>0</v>
      </c>
      <c r="O49">
        <f>ROUND('Aufw.-A_kaufm.'!Q63,0)</f>
        <v>0</v>
      </c>
      <c r="P49">
        <f>ROUND('Erträge-A_kaufm.'!D63,0)</f>
        <v>0</v>
      </c>
      <c r="Q49">
        <f>ROUND('Erträge-A_kaufm.'!E63,0)</f>
        <v>0</v>
      </c>
      <c r="R49">
        <f>ROUND('Erträge-A_kaufm.'!F63,0)</f>
        <v>0</v>
      </c>
      <c r="S49">
        <f>ROUND('Erträge-A_kaufm.'!G63,0)</f>
        <v>0</v>
      </c>
      <c r="T49">
        <f>ROUND('Erträge-A_kaufm.'!H63,0)</f>
        <v>0</v>
      </c>
      <c r="U49">
        <f>ROUND('Erträge-A_kaufm.'!I63,0)</f>
        <v>0</v>
      </c>
      <c r="X49" s="252" t="str">
        <f t="shared" si="0"/>
        <v>weg</v>
      </c>
    </row>
    <row r="50" spans="1:24">
      <c r="A50" t="s">
        <v>379</v>
      </c>
      <c r="B50" t="s">
        <v>111</v>
      </c>
      <c r="C50">
        <f>ROUND('Aufw.-A_kaufm.'!D64,0)</f>
        <v>0</v>
      </c>
      <c r="D50">
        <f>ROUND('Aufw.-A_kaufm.'!E64,0)</f>
        <v>0</v>
      </c>
      <c r="E50">
        <f>ROUND('Aufw.-A_kaufm.'!F64,0)</f>
        <v>0</v>
      </c>
      <c r="F50">
        <f>ROUND('Aufw.-A_kaufm.'!G64,0)</f>
        <v>0</v>
      </c>
      <c r="G50">
        <f>ROUND('Aufw.-A_kaufm.'!H64,0)</f>
        <v>0</v>
      </c>
      <c r="H50">
        <f>ROUND('Aufw.-A_kaufm.'!I64,0)</f>
        <v>0</v>
      </c>
      <c r="I50">
        <f>ROUND('Aufw.-A_kaufm.'!J64,0)</f>
        <v>0</v>
      </c>
      <c r="J50">
        <f>ROUND('Aufw.-A_kaufm.'!K64,0)</f>
        <v>0</v>
      </c>
      <c r="K50">
        <f>ROUND('Aufw.-A_kaufm.'!L64,0)</f>
        <v>0</v>
      </c>
      <c r="L50">
        <f>ROUND('Aufw.-A_kaufm.'!M64,0)</f>
        <v>0</v>
      </c>
      <c r="M50">
        <f>ROUND('Aufw.-A_kaufm.'!N64,0)</f>
        <v>0</v>
      </c>
      <c r="N50">
        <f>ROUND('Aufw.-A_kaufm.'!O64,0)</f>
        <v>0</v>
      </c>
      <c r="O50">
        <f>ROUND('Aufw.-A_kaufm.'!Q64,0)</f>
        <v>0</v>
      </c>
      <c r="P50">
        <f>ROUND('Erträge-A_kaufm.'!D64,0)</f>
        <v>0</v>
      </c>
      <c r="Q50">
        <f>ROUND('Erträge-A_kaufm.'!E64,0)</f>
        <v>0</v>
      </c>
      <c r="R50">
        <f>ROUND('Erträge-A_kaufm.'!F64,0)</f>
        <v>0</v>
      </c>
      <c r="S50">
        <f>ROUND('Erträge-A_kaufm.'!G64,0)</f>
        <v>0</v>
      </c>
      <c r="T50">
        <f>ROUND('Erträge-A_kaufm.'!H64,0)</f>
        <v>0</v>
      </c>
      <c r="U50">
        <f>ROUND('Erträge-A_kaufm.'!I64,0)</f>
        <v>0</v>
      </c>
      <c r="X50" s="252" t="str">
        <f t="shared" si="0"/>
        <v>weg</v>
      </c>
    </row>
    <row r="51" spans="1:24">
      <c r="A51" t="s">
        <v>379</v>
      </c>
      <c r="B51" t="s">
        <v>114</v>
      </c>
      <c r="C51">
        <f>ROUND('Aufw.-A_kaufm.'!D65,0)</f>
        <v>0</v>
      </c>
      <c r="D51">
        <f>ROUND('Aufw.-A_kaufm.'!E65,0)</f>
        <v>0</v>
      </c>
      <c r="E51">
        <f>ROUND('Aufw.-A_kaufm.'!F65,0)</f>
        <v>0</v>
      </c>
      <c r="F51">
        <f>ROUND('Aufw.-A_kaufm.'!G65,0)</f>
        <v>0</v>
      </c>
      <c r="G51">
        <f>ROUND('Aufw.-A_kaufm.'!H65,0)</f>
        <v>0</v>
      </c>
      <c r="H51">
        <f>ROUND('Aufw.-A_kaufm.'!I65,0)</f>
        <v>0</v>
      </c>
      <c r="I51">
        <f>ROUND('Aufw.-A_kaufm.'!J65,0)</f>
        <v>0</v>
      </c>
      <c r="J51">
        <f>ROUND('Aufw.-A_kaufm.'!K65,0)</f>
        <v>0</v>
      </c>
      <c r="K51">
        <f>ROUND('Aufw.-A_kaufm.'!L65,0)</f>
        <v>0</v>
      </c>
      <c r="L51">
        <f>ROUND('Aufw.-A_kaufm.'!M65,0)</f>
        <v>0</v>
      </c>
      <c r="M51">
        <f>ROUND('Aufw.-A_kaufm.'!N65,0)</f>
        <v>0</v>
      </c>
      <c r="N51">
        <f>ROUND('Aufw.-A_kaufm.'!O65,0)</f>
        <v>0</v>
      </c>
      <c r="O51">
        <f>ROUND('Aufw.-A_kaufm.'!Q65,0)</f>
        <v>0</v>
      </c>
      <c r="P51">
        <f>ROUND('Erträge-A_kaufm.'!D65,0)</f>
        <v>0</v>
      </c>
      <c r="Q51">
        <f>ROUND('Erträge-A_kaufm.'!E65,0)</f>
        <v>0</v>
      </c>
      <c r="R51">
        <f>ROUND('Erträge-A_kaufm.'!F65,0)</f>
        <v>0</v>
      </c>
      <c r="S51">
        <f>ROUND('Erträge-A_kaufm.'!G65,0)</f>
        <v>0</v>
      </c>
      <c r="T51">
        <f>ROUND('Erträge-A_kaufm.'!H65,0)</f>
        <v>0</v>
      </c>
      <c r="U51">
        <f>ROUND('Erträge-A_kaufm.'!I65,0)</f>
        <v>0</v>
      </c>
      <c r="X51" s="252" t="str">
        <f t="shared" si="0"/>
        <v>weg</v>
      </c>
    </row>
    <row r="52" spans="1:24">
      <c r="A52" t="s">
        <v>379</v>
      </c>
      <c r="B52" t="s">
        <v>116</v>
      </c>
      <c r="C52">
        <f>ROUND('Aufw.-A_kaufm.'!D66,0)</f>
        <v>0</v>
      </c>
      <c r="D52">
        <f>ROUND('Aufw.-A_kaufm.'!E66,0)</f>
        <v>0</v>
      </c>
      <c r="E52">
        <f>ROUND('Aufw.-A_kaufm.'!F66,0)</f>
        <v>0</v>
      </c>
      <c r="F52">
        <f>ROUND('Aufw.-A_kaufm.'!G66,0)</f>
        <v>0</v>
      </c>
      <c r="G52">
        <f>ROUND('Aufw.-A_kaufm.'!H66,0)</f>
        <v>0</v>
      </c>
      <c r="H52">
        <f>ROUND('Aufw.-A_kaufm.'!I66,0)</f>
        <v>0</v>
      </c>
      <c r="I52">
        <f>ROUND('Aufw.-A_kaufm.'!J66,0)</f>
        <v>0</v>
      </c>
      <c r="J52">
        <f>ROUND('Aufw.-A_kaufm.'!K66,0)</f>
        <v>0</v>
      </c>
      <c r="K52">
        <f>ROUND('Aufw.-A_kaufm.'!L66,0)</f>
        <v>0</v>
      </c>
      <c r="L52">
        <f>ROUND('Aufw.-A_kaufm.'!M66,0)</f>
        <v>0</v>
      </c>
      <c r="M52">
        <f>ROUND('Aufw.-A_kaufm.'!N66,0)</f>
        <v>0</v>
      </c>
      <c r="N52">
        <f>ROUND('Aufw.-A_kaufm.'!O66,0)</f>
        <v>0</v>
      </c>
      <c r="O52">
        <f>ROUND('Aufw.-A_kaufm.'!Q66,0)</f>
        <v>0</v>
      </c>
      <c r="P52">
        <f>ROUND('Erträge-A_kaufm.'!D66,0)</f>
        <v>0</v>
      </c>
      <c r="Q52">
        <f>ROUND('Erträge-A_kaufm.'!E66,0)</f>
        <v>0</v>
      </c>
      <c r="R52">
        <f>ROUND('Erträge-A_kaufm.'!F66,0)</f>
        <v>0</v>
      </c>
      <c r="S52">
        <f>ROUND('Erträge-A_kaufm.'!G66,0)</f>
        <v>0</v>
      </c>
      <c r="T52">
        <f>ROUND('Erträge-A_kaufm.'!H66,0)</f>
        <v>0</v>
      </c>
      <c r="U52">
        <f>ROUND('Erträge-A_kaufm.'!I66,0)</f>
        <v>0</v>
      </c>
      <c r="X52" s="252" t="str">
        <f t="shared" si="0"/>
        <v>weg</v>
      </c>
    </row>
    <row r="53" spans="1:24">
      <c r="A53" t="s">
        <v>379</v>
      </c>
      <c r="B53" t="s">
        <v>118</v>
      </c>
      <c r="C53">
        <f>ROUND('Aufw.-A_kaufm.'!D67,0)</f>
        <v>0</v>
      </c>
      <c r="D53">
        <f>ROUND('Aufw.-A_kaufm.'!E67,0)</f>
        <v>0</v>
      </c>
      <c r="E53">
        <f>ROUND('Aufw.-A_kaufm.'!F67,0)</f>
        <v>0</v>
      </c>
      <c r="F53">
        <f>ROUND('Aufw.-A_kaufm.'!G67,0)</f>
        <v>0</v>
      </c>
      <c r="G53">
        <f>ROUND('Aufw.-A_kaufm.'!H67,0)</f>
        <v>0</v>
      </c>
      <c r="H53">
        <f>ROUND('Aufw.-A_kaufm.'!I67,0)</f>
        <v>0</v>
      </c>
      <c r="I53">
        <f>ROUND('Aufw.-A_kaufm.'!J67,0)</f>
        <v>0</v>
      </c>
      <c r="J53">
        <f>ROUND('Aufw.-A_kaufm.'!K67,0)</f>
        <v>0</v>
      </c>
      <c r="K53">
        <f>ROUND('Aufw.-A_kaufm.'!L67,0)</f>
        <v>0</v>
      </c>
      <c r="L53">
        <f>ROUND('Aufw.-A_kaufm.'!M67,0)</f>
        <v>0</v>
      </c>
      <c r="M53">
        <f>ROUND('Aufw.-A_kaufm.'!N67,0)</f>
        <v>0</v>
      </c>
      <c r="N53">
        <f>ROUND('Aufw.-A_kaufm.'!O67,0)</f>
        <v>0</v>
      </c>
      <c r="O53">
        <f>ROUND('Aufw.-A_kaufm.'!Q67,0)</f>
        <v>0</v>
      </c>
      <c r="P53">
        <f>ROUND('Erträge-A_kaufm.'!D67,0)</f>
        <v>0</v>
      </c>
      <c r="Q53">
        <f>ROUND('Erträge-A_kaufm.'!E67,0)</f>
        <v>0</v>
      </c>
      <c r="R53">
        <f>ROUND('Erträge-A_kaufm.'!F67,0)</f>
        <v>0</v>
      </c>
      <c r="S53">
        <f>ROUND('Erträge-A_kaufm.'!G67,0)</f>
        <v>0</v>
      </c>
      <c r="T53">
        <f>ROUND('Erträge-A_kaufm.'!H67,0)</f>
        <v>0</v>
      </c>
      <c r="U53">
        <f>ROUND('Erträge-A_kaufm.'!I67,0)</f>
        <v>0</v>
      </c>
      <c r="X53" s="252" t="str">
        <f t="shared" si="0"/>
        <v>weg</v>
      </c>
    </row>
    <row r="54" spans="1:24">
      <c r="A54" t="s">
        <v>379</v>
      </c>
      <c r="B54" t="s">
        <v>121</v>
      </c>
      <c r="C54">
        <f>ROUND('Aufw.-A_kaufm.'!D69,0)</f>
        <v>0</v>
      </c>
      <c r="D54">
        <f>ROUND('Aufw.-A_kaufm.'!E69,0)</f>
        <v>0</v>
      </c>
      <c r="E54">
        <f>ROUND('Aufw.-A_kaufm.'!F69,0)</f>
        <v>0</v>
      </c>
      <c r="F54">
        <f>ROUND('Aufw.-A_kaufm.'!G69,0)</f>
        <v>0</v>
      </c>
      <c r="G54">
        <f>ROUND('Aufw.-A_kaufm.'!H69,0)</f>
        <v>0</v>
      </c>
      <c r="H54">
        <f>ROUND('Aufw.-A_kaufm.'!I69,0)</f>
        <v>0</v>
      </c>
      <c r="I54">
        <f>ROUND('Aufw.-A_kaufm.'!J69,0)</f>
        <v>0</v>
      </c>
      <c r="J54">
        <f>ROUND('Aufw.-A_kaufm.'!K69,0)</f>
        <v>0</v>
      </c>
      <c r="K54">
        <f>ROUND('Aufw.-A_kaufm.'!L69,0)</f>
        <v>0</v>
      </c>
      <c r="L54">
        <f>ROUND('Aufw.-A_kaufm.'!M69,0)</f>
        <v>0</v>
      </c>
      <c r="M54">
        <f>ROUND('Aufw.-A_kaufm.'!N69,0)</f>
        <v>0</v>
      </c>
      <c r="N54">
        <f>ROUND('Aufw.-A_kaufm.'!O69,0)</f>
        <v>0</v>
      </c>
      <c r="O54">
        <f>ROUND('Aufw.-A_kaufm.'!Q69,0)</f>
        <v>0</v>
      </c>
      <c r="P54">
        <f>ROUND('Erträge-A_kaufm.'!D69,0)</f>
        <v>0</v>
      </c>
      <c r="Q54">
        <f>ROUND('Erträge-A_kaufm.'!E69,0)</f>
        <v>0</v>
      </c>
      <c r="R54">
        <f>ROUND('Erträge-A_kaufm.'!F69,0)</f>
        <v>0</v>
      </c>
      <c r="S54">
        <f>ROUND('Erträge-A_kaufm.'!G69,0)</f>
        <v>0</v>
      </c>
      <c r="T54">
        <f>ROUND('Erträge-A_kaufm.'!H69,0)</f>
        <v>0</v>
      </c>
      <c r="U54">
        <f>ROUND('Erträge-A_kaufm.'!I69,0)</f>
        <v>0</v>
      </c>
      <c r="X54" s="252" t="str">
        <f t="shared" si="0"/>
        <v>weg</v>
      </c>
    </row>
    <row r="55" spans="1:24">
      <c r="A55" t="s">
        <v>379</v>
      </c>
      <c r="B55" t="s">
        <v>123</v>
      </c>
      <c r="C55">
        <f>ROUND('Aufw.-A_kaufm.'!D70,0)</f>
        <v>0</v>
      </c>
      <c r="D55">
        <f>ROUND('Aufw.-A_kaufm.'!E70,0)</f>
        <v>0</v>
      </c>
      <c r="E55">
        <f>ROUND('Aufw.-A_kaufm.'!F70,0)</f>
        <v>0</v>
      </c>
      <c r="F55">
        <f>ROUND('Aufw.-A_kaufm.'!G70,0)</f>
        <v>0</v>
      </c>
      <c r="G55">
        <f>ROUND('Aufw.-A_kaufm.'!H70,0)</f>
        <v>0</v>
      </c>
      <c r="H55">
        <f>ROUND('Aufw.-A_kaufm.'!I70,0)</f>
        <v>0</v>
      </c>
      <c r="I55">
        <f>ROUND('Aufw.-A_kaufm.'!J70,0)</f>
        <v>0</v>
      </c>
      <c r="J55">
        <f>ROUND('Aufw.-A_kaufm.'!K70,0)</f>
        <v>0</v>
      </c>
      <c r="K55">
        <f>ROUND('Aufw.-A_kaufm.'!L70,0)</f>
        <v>0</v>
      </c>
      <c r="L55">
        <f>ROUND('Aufw.-A_kaufm.'!M70,0)</f>
        <v>0</v>
      </c>
      <c r="M55">
        <f>ROUND('Aufw.-A_kaufm.'!N70,0)</f>
        <v>0</v>
      </c>
      <c r="N55">
        <f>ROUND('Aufw.-A_kaufm.'!O70,0)</f>
        <v>0</v>
      </c>
      <c r="O55">
        <f>ROUND('Aufw.-A_kaufm.'!Q70,0)</f>
        <v>0</v>
      </c>
      <c r="P55">
        <f>ROUND('Erträge-A_kaufm.'!D70,0)</f>
        <v>0</v>
      </c>
      <c r="Q55">
        <f>ROUND('Erträge-A_kaufm.'!E70,0)</f>
        <v>0</v>
      </c>
      <c r="R55">
        <f>ROUND('Erträge-A_kaufm.'!F70,0)</f>
        <v>0</v>
      </c>
      <c r="S55">
        <f>ROUND('Erträge-A_kaufm.'!G70,0)</f>
        <v>0</v>
      </c>
      <c r="T55">
        <f>ROUND('Erträge-A_kaufm.'!H70,0)</f>
        <v>0</v>
      </c>
      <c r="U55">
        <f>ROUND('Erträge-A_kaufm.'!I70,0)</f>
        <v>0</v>
      </c>
      <c r="X55" s="252" t="str">
        <f t="shared" si="0"/>
        <v>weg</v>
      </c>
    </row>
    <row r="56" spans="1:24">
      <c r="A56" t="s">
        <v>379</v>
      </c>
      <c r="B56" t="s">
        <v>125</v>
      </c>
      <c r="C56">
        <f>ROUND('Aufw.-A_kaufm.'!D71,0)</f>
        <v>0</v>
      </c>
      <c r="D56">
        <f>ROUND('Aufw.-A_kaufm.'!E71,0)</f>
        <v>0</v>
      </c>
      <c r="E56">
        <f>ROUND('Aufw.-A_kaufm.'!F71,0)</f>
        <v>0</v>
      </c>
      <c r="F56">
        <f>ROUND('Aufw.-A_kaufm.'!G71,0)</f>
        <v>0</v>
      </c>
      <c r="G56">
        <f>ROUND('Aufw.-A_kaufm.'!H71,0)</f>
        <v>0</v>
      </c>
      <c r="H56">
        <f>ROUND('Aufw.-A_kaufm.'!I71,0)</f>
        <v>0</v>
      </c>
      <c r="I56">
        <f>ROUND('Aufw.-A_kaufm.'!J71,0)</f>
        <v>0</v>
      </c>
      <c r="J56">
        <f>ROUND('Aufw.-A_kaufm.'!K71,0)</f>
        <v>0</v>
      </c>
      <c r="K56">
        <f>ROUND('Aufw.-A_kaufm.'!L71,0)</f>
        <v>0</v>
      </c>
      <c r="L56">
        <f>ROUND('Aufw.-A_kaufm.'!M71,0)</f>
        <v>0</v>
      </c>
      <c r="M56">
        <f>ROUND('Aufw.-A_kaufm.'!N71,0)</f>
        <v>0</v>
      </c>
      <c r="N56">
        <f>ROUND('Aufw.-A_kaufm.'!O71,0)</f>
        <v>0</v>
      </c>
      <c r="O56">
        <f>ROUND('Aufw.-A_kaufm.'!Q71,0)</f>
        <v>0</v>
      </c>
      <c r="P56">
        <f>ROUND('Erträge-A_kaufm.'!D71,0)</f>
        <v>0</v>
      </c>
      <c r="Q56">
        <f>ROUND('Erträge-A_kaufm.'!E71,0)</f>
        <v>0</v>
      </c>
      <c r="R56">
        <f>ROUND('Erträge-A_kaufm.'!F71,0)</f>
        <v>0</v>
      </c>
      <c r="S56">
        <f>ROUND('Erträge-A_kaufm.'!G71,0)</f>
        <v>0</v>
      </c>
      <c r="T56">
        <f>ROUND('Erträge-A_kaufm.'!H71,0)</f>
        <v>0</v>
      </c>
      <c r="U56">
        <f>ROUND('Erträge-A_kaufm.'!I71,0)</f>
        <v>0</v>
      </c>
      <c r="X56" s="252" t="str">
        <f t="shared" si="0"/>
        <v>weg</v>
      </c>
    </row>
    <row r="57" spans="1:24">
      <c r="A57" t="s">
        <v>379</v>
      </c>
      <c r="B57" t="s">
        <v>127</v>
      </c>
      <c r="C57">
        <f>ROUND('Aufw.-A_kaufm.'!D72,0)</f>
        <v>0</v>
      </c>
      <c r="D57">
        <f>ROUND('Aufw.-A_kaufm.'!E72,0)</f>
        <v>0</v>
      </c>
      <c r="E57">
        <f>ROUND('Aufw.-A_kaufm.'!F72,0)</f>
        <v>0</v>
      </c>
      <c r="F57">
        <f>ROUND('Aufw.-A_kaufm.'!G72,0)</f>
        <v>0</v>
      </c>
      <c r="G57">
        <f>ROUND('Aufw.-A_kaufm.'!H72,0)</f>
        <v>0</v>
      </c>
      <c r="H57">
        <f>ROUND('Aufw.-A_kaufm.'!I72,0)</f>
        <v>0</v>
      </c>
      <c r="I57">
        <f>ROUND('Aufw.-A_kaufm.'!J72,0)</f>
        <v>0</v>
      </c>
      <c r="J57">
        <f>ROUND('Aufw.-A_kaufm.'!K72,0)</f>
        <v>0</v>
      </c>
      <c r="K57">
        <f>ROUND('Aufw.-A_kaufm.'!L72,0)</f>
        <v>0</v>
      </c>
      <c r="L57">
        <f>ROUND('Aufw.-A_kaufm.'!M72,0)</f>
        <v>0</v>
      </c>
      <c r="M57">
        <f>ROUND('Aufw.-A_kaufm.'!N72,0)</f>
        <v>0</v>
      </c>
      <c r="N57">
        <f>ROUND('Aufw.-A_kaufm.'!O72,0)</f>
        <v>0</v>
      </c>
      <c r="O57">
        <f>ROUND('Aufw.-A_kaufm.'!Q72,0)</f>
        <v>0</v>
      </c>
      <c r="P57">
        <f>ROUND('Erträge-A_kaufm.'!D72,0)</f>
        <v>0</v>
      </c>
      <c r="Q57">
        <f>ROUND('Erträge-A_kaufm.'!E72,0)</f>
        <v>0</v>
      </c>
      <c r="R57">
        <f>ROUND('Erträge-A_kaufm.'!F72,0)</f>
        <v>0</v>
      </c>
      <c r="S57">
        <f>ROUND('Erträge-A_kaufm.'!G72,0)</f>
        <v>0</v>
      </c>
      <c r="T57">
        <f>ROUND('Erträge-A_kaufm.'!H72,0)</f>
        <v>0</v>
      </c>
      <c r="U57">
        <f>ROUND('Erträge-A_kaufm.'!I72,0)</f>
        <v>0</v>
      </c>
      <c r="X57" s="252" t="str">
        <f t="shared" si="0"/>
        <v>weg</v>
      </c>
    </row>
    <row r="58" spans="1:24">
      <c r="A58" t="s">
        <v>379</v>
      </c>
      <c r="B58" t="s">
        <v>128</v>
      </c>
      <c r="C58">
        <f>ROUND('Aufw.-A_kaufm.'!D73,0)</f>
        <v>0</v>
      </c>
      <c r="D58">
        <f>ROUND('Aufw.-A_kaufm.'!E73,0)</f>
        <v>0</v>
      </c>
      <c r="E58">
        <f>ROUND('Aufw.-A_kaufm.'!F73,0)</f>
        <v>0</v>
      </c>
      <c r="F58">
        <f>ROUND('Aufw.-A_kaufm.'!G73,0)</f>
        <v>0</v>
      </c>
      <c r="G58">
        <f>ROUND('Aufw.-A_kaufm.'!H73,0)</f>
        <v>0</v>
      </c>
      <c r="H58">
        <f>ROUND('Aufw.-A_kaufm.'!I73,0)</f>
        <v>0</v>
      </c>
      <c r="I58">
        <f>ROUND('Aufw.-A_kaufm.'!J73,0)</f>
        <v>0</v>
      </c>
      <c r="J58">
        <f>ROUND('Aufw.-A_kaufm.'!K73,0)</f>
        <v>0</v>
      </c>
      <c r="K58">
        <f>ROUND('Aufw.-A_kaufm.'!L73,0)</f>
        <v>0</v>
      </c>
      <c r="L58">
        <f>ROUND('Aufw.-A_kaufm.'!M73,0)</f>
        <v>0</v>
      </c>
      <c r="M58">
        <f>ROUND('Aufw.-A_kaufm.'!N73,0)</f>
        <v>0</v>
      </c>
      <c r="N58">
        <f>ROUND('Aufw.-A_kaufm.'!O73,0)</f>
        <v>0</v>
      </c>
      <c r="O58">
        <f>ROUND('Aufw.-A_kaufm.'!Q73,0)</f>
        <v>0</v>
      </c>
      <c r="P58">
        <f>ROUND('Erträge-A_kaufm.'!D73,0)</f>
        <v>0</v>
      </c>
      <c r="Q58">
        <f>ROUND('Erträge-A_kaufm.'!E73,0)</f>
        <v>0</v>
      </c>
      <c r="R58">
        <f>ROUND('Erträge-A_kaufm.'!F73,0)</f>
        <v>0</v>
      </c>
      <c r="S58">
        <f>ROUND('Erträge-A_kaufm.'!G73,0)</f>
        <v>0</v>
      </c>
      <c r="T58">
        <f>ROUND('Erträge-A_kaufm.'!H73,0)</f>
        <v>0</v>
      </c>
      <c r="U58">
        <f>ROUND('Erträge-A_kaufm.'!I73,0)</f>
        <v>0</v>
      </c>
      <c r="X58" s="252" t="str">
        <f t="shared" si="0"/>
        <v>weg</v>
      </c>
    </row>
    <row r="59" spans="1:24">
      <c r="A59" t="s">
        <v>379</v>
      </c>
      <c r="B59" t="s">
        <v>130</v>
      </c>
      <c r="C59">
        <f>ROUND('Aufw.-A_kaufm.'!D74,0)</f>
        <v>0</v>
      </c>
      <c r="D59">
        <f>ROUND('Aufw.-A_kaufm.'!E74,0)</f>
        <v>0</v>
      </c>
      <c r="E59">
        <f>ROUND('Aufw.-A_kaufm.'!F74,0)</f>
        <v>0</v>
      </c>
      <c r="F59">
        <f>ROUND('Aufw.-A_kaufm.'!G74,0)</f>
        <v>0</v>
      </c>
      <c r="G59">
        <f>ROUND('Aufw.-A_kaufm.'!H74,0)</f>
        <v>0</v>
      </c>
      <c r="H59">
        <f>ROUND('Aufw.-A_kaufm.'!I74,0)</f>
        <v>0</v>
      </c>
      <c r="I59">
        <f>ROUND('Aufw.-A_kaufm.'!J74,0)</f>
        <v>0</v>
      </c>
      <c r="J59">
        <f>ROUND('Aufw.-A_kaufm.'!K74,0)</f>
        <v>0</v>
      </c>
      <c r="K59">
        <f>ROUND('Aufw.-A_kaufm.'!L74,0)</f>
        <v>0</v>
      </c>
      <c r="L59">
        <f>ROUND('Aufw.-A_kaufm.'!M74,0)</f>
        <v>0</v>
      </c>
      <c r="M59">
        <f>ROUND('Aufw.-A_kaufm.'!N74,0)</f>
        <v>0</v>
      </c>
      <c r="N59">
        <f>ROUND('Aufw.-A_kaufm.'!O74,0)</f>
        <v>0</v>
      </c>
      <c r="O59">
        <f>ROUND('Aufw.-A_kaufm.'!Q74,0)</f>
        <v>0</v>
      </c>
      <c r="P59">
        <f>ROUND('Erträge-A_kaufm.'!D74,0)</f>
        <v>0</v>
      </c>
      <c r="Q59">
        <f>ROUND('Erträge-A_kaufm.'!E74,0)</f>
        <v>0</v>
      </c>
      <c r="R59">
        <f>ROUND('Erträge-A_kaufm.'!F74,0)</f>
        <v>0</v>
      </c>
      <c r="S59">
        <f>ROUND('Erträge-A_kaufm.'!G74,0)</f>
        <v>0</v>
      </c>
      <c r="T59">
        <f>ROUND('Erträge-A_kaufm.'!H74,0)</f>
        <v>0</v>
      </c>
      <c r="U59">
        <f>ROUND('Erträge-A_kaufm.'!I74,0)</f>
        <v>0</v>
      </c>
      <c r="X59" s="252" t="str">
        <f t="shared" si="0"/>
        <v>weg</v>
      </c>
    </row>
    <row r="60" spans="1:24">
      <c r="A60" t="s">
        <v>379</v>
      </c>
      <c r="B60" t="s">
        <v>132</v>
      </c>
      <c r="C60">
        <f>ROUND('Aufw.-A_kaufm.'!D75,0)</f>
        <v>0</v>
      </c>
      <c r="D60">
        <f>ROUND('Aufw.-A_kaufm.'!E75,0)</f>
        <v>0</v>
      </c>
      <c r="E60">
        <f>ROUND('Aufw.-A_kaufm.'!F75,0)</f>
        <v>0</v>
      </c>
      <c r="F60">
        <f>ROUND('Aufw.-A_kaufm.'!G75,0)</f>
        <v>0</v>
      </c>
      <c r="G60">
        <f>ROUND('Aufw.-A_kaufm.'!H75,0)</f>
        <v>0</v>
      </c>
      <c r="H60">
        <f>ROUND('Aufw.-A_kaufm.'!I75,0)</f>
        <v>0</v>
      </c>
      <c r="I60">
        <f>ROUND('Aufw.-A_kaufm.'!J75,0)</f>
        <v>0</v>
      </c>
      <c r="J60">
        <f>ROUND('Aufw.-A_kaufm.'!K75,0)</f>
        <v>0</v>
      </c>
      <c r="K60">
        <f>ROUND('Aufw.-A_kaufm.'!L75,0)</f>
        <v>0</v>
      </c>
      <c r="L60">
        <f>ROUND('Aufw.-A_kaufm.'!M75,0)</f>
        <v>0</v>
      </c>
      <c r="M60">
        <f>ROUND('Aufw.-A_kaufm.'!N75,0)</f>
        <v>0</v>
      </c>
      <c r="N60">
        <f>ROUND('Aufw.-A_kaufm.'!O75,0)</f>
        <v>0</v>
      </c>
      <c r="O60">
        <f>ROUND('Aufw.-A_kaufm.'!Q75,0)</f>
        <v>0</v>
      </c>
      <c r="P60">
        <f>ROUND('Erträge-A_kaufm.'!D75,0)</f>
        <v>0</v>
      </c>
      <c r="Q60">
        <f>ROUND('Erträge-A_kaufm.'!E75,0)</f>
        <v>0</v>
      </c>
      <c r="R60">
        <f>ROUND('Erträge-A_kaufm.'!F75,0)</f>
        <v>0</v>
      </c>
      <c r="S60">
        <f>ROUND('Erträge-A_kaufm.'!G75,0)</f>
        <v>0</v>
      </c>
      <c r="T60">
        <f>ROUND('Erträge-A_kaufm.'!H75,0)</f>
        <v>0</v>
      </c>
      <c r="U60">
        <f>ROUND('Erträge-A_kaufm.'!I75,0)</f>
        <v>0</v>
      </c>
      <c r="X60" s="252" t="str">
        <f t="shared" si="0"/>
        <v>weg</v>
      </c>
    </row>
    <row r="61" spans="1:24">
      <c r="A61" t="s">
        <v>379</v>
      </c>
      <c r="B61" t="s">
        <v>134</v>
      </c>
      <c r="C61">
        <f>ROUND('Aufw.-A_kaufm.'!D76,0)</f>
        <v>0</v>
      </c>
      <c r="D61">
        <f>ROUND('Aufw.-A_kaufm.'!E76,0)</f>
        <v>0</v>
      </c>
      <c r="E61">
        <f>ROUND('Aufw.-A_kaufm.'!F76,0)</f>
        <v>0</v>
      </c>
      <c r="F61">
        <f>ROUND('Aufw.-A_kaufm.'!G76,0)</f>
        <v>0</v>
      </c>
      <c r="G61">
        <f>ROUND('Aufw.-A_kaufm.'!H76,0)</f>
        <v>0</v>
      </c>
      <c r="H61">
        <f>ROUND('Aufw.-A_kaufm.'!I76,0)</f>
        <v>0</v>
      </c>
      <c r="I61">
        <f>ROUND('Aufw.-A_kaufm.'!J76,0)</f>
        <v>0</v>
      </c>
      <c r="J61">
        <f>ROUND('Aufw.-A_kaufm.'!K76,0)</f>
        <v>0</v>
      </c>
      <c r="K61">
        <f>ROUND('Aufw.-A_kaufm.'!L76,0)</f>
        <v>0</v>
      </c>
      <c r="L61">
        <f>ROUND('Aufw.-A_kaufm.'!M76,0)</f>
        <v>0</v>
      </c>
      <c r="M61">
        <f>ROUND('Aufw.-A_kaufm.'!N76,0)</f>
        <v>0</v>
      </c>
      <c r="N61">
        <f>ROUND('Aufw.-A_kaufm.'!O76,0)</f>
        <v>0</v>
      </c>
      <c r="O61">
        <f>ROUND('Aufw.-A_kaufm.'!Q76,0)</f>
        <v>0</v>
      </c>
      <c r="P61">
        <f>ROUND('Erträge-A_kaufm.'!D76,0)</f>
        <v>0</v>
      </c>
      <c r="Q61">
        <f>ROUND('Erträge-A_kaufm.'!E76,0)</f>
        <v>0</v>
      </c>
      <c r="R61">
        <f>ROUND('Erträge-A_kaufm.'!F76,0)</f>
        <v>0</v>
      </c>
      <c r="S61">
        <f>ROUND('Erträge-A_kaufm.'!G76,0)</f>
        <v>0</v>
      </c>
      <c r="T61">
        <f>ROUND('Erträge-A_kaufm.'!H76,0)</f>
        <v>0</v>
      </c>
      <c r="U61">
        <f>ROUND('Erträge-A_kaufm.'!I76,0)</f>
        <v>0</v>
      </c>
      <c r="X61" s="252" t="str">
        <f t="shared" si="0"/>
        <v>weg</v>
      </c>
    </row>
    <row r="62" spans="1:24">
      <c r="A62" t="s">
        <v>379</v>
      </c>
      <c r="B62" t="s">
        <v>136</v>
      </c>
      <c r="C62">
        <f>ROUND('Aufw.-A_kaufm.'!D77,0)</f>
        <v>0</v>
      </c>
      <c r="D62">
        <f>ROUND('Aufw.-A_kaufm.'!E77,0)</f>
        <v>0</v>
      </c>
      <c r="E62">
        <f>ROUND('Aufw.-A_kaufm.'!F77,0)</f>
        <v>0</v>
      </c>
      <c r="F62">
        <f>ROUND('Aufw.-A_kaufm.'!G77,0)</f>
        <v>0</v>
      </c>
      <c r="G62">
        <f>ROUND('Aufw.-A_kaufm.'!H77,0)</f>
        <v>0</v>
      </c>
      <c r="H62">
        <f>ROUND('Aufw.-A_kaufm.'!I77,0)</f>
        <v>0</v>
      </c>
      <c r="I62">
        <f>ROUND('Aufw.-A_kaufm.'!J77,0)</f>
        <v>0</v>
      </c>
      <c r="J62">
        <f>ROUND('Aufw.-A_kaufm.'!K77,0)</f>
        <v>0</v>
      </c>
      <c r="K62">
        <f>ROUND('Aufw.-A_kaufm.'!L77,0)</f>
        <v>0</v>
      </c>
      <c r="L62">
        <f>ROUND('Aufw.-A_kaufm.'!M77,0)</f>
        <v>0</v>
      </c>
      <c r="M62">
        <f>ROUND('Aufw.-A_kaufm.'!N77,0)</f>
        <v>0</v>
      </c>
      <c r="N62">
        <f>ROUND('Aufw.-A_kaufm.'!O77,0)</f>
        <v>0</v>
      </c>
      <c r="O62">
        <f>ROUND('Aufw.-A_kaufm.'!Q77,0)</f>
        <v>0</v>
      </c>
      <c r="P62">
        <f>ROUND('Erträge-A_kaufm.'!D77,0)</f>
        <v>0</v>
      </c>
      <c r="Q62">
        <f>ROUND('Erträge-A_kaufm.'!E77,0)</f>
        <v>0</v>
      </c>
      <c r="R62">
        <f>ROUND('Erträge-A_kaufm.'!F77,0)</f>
        <v>0</v>
      </c>
      <c r="S62">
        <f>ROUND('Erträge-A_kaufm.'!G77,0)</f>
        <v>0</v>
      </c>
      <c r="T62">
        <f>ROUND('Erträge-A_kaufm.'!H77,0)</f>
        <v>0</v>
      </c>
      <c r="U62">
        <f>ROUND('Erträge-A_kaufm.'!I77,0)</f>
        <v>0</v>
      </c>
      <c r="X62" s="252" t="str">
        <f t="shared" si="0"/>
        <v>weg</v>
      </c>
    </row>
    <row r="63" spans="1:24">
      <c r="A63" t="s">
        <v>379</v>
      </c>
      <c r="B63" t="s">
        <v>138</v>
      </c>
      <c r="C63">
        <f>ROUND('Aufw.-A_kaufm.'!D78,0)</f>
        <v>0</v>
      </c>
      <c r="D63">
        <f>ROUND('Aufw.-A_kaufm.'!E78,0)</f>
        <v>0</v>
      </c>
      <c r="E63">
        <f>ROUND('Aufw.-A_kaufm.'!F78,0)</f>
        <v>0</v>
      </c>
      <c r="F63">
        <f>ROUND('Aufw.-A_kaufm.'!G78,0)</f>
        <v>0</v>
      </c>
      <c r="G63">
        <f>ROUND('Aufw.-A_kaufm.'!H78,0)</f>
        <v>0</v>
      </c>
      <c r="H63">
        <f>ROUND('Aufw.-A_kaufm.'!I78,0)</f>
        <v>0</v>
      </c>
      <c r="I63">
        <f>ROUND('Aufw.-A_kaufm.'!J78,0)</f>
        <v>0</v>
      </c>
      <c r="J63">
        <f>ROUND('Aufw.-A_kaufm.'!K78,0)</f>
        <v>0</v>
      </c>
      <c r="K63">
        <f>ROUND('Aufw.-A_kaufm.'!L78,0)</f>
        <v>0</v>
      </c>
      <c r="L63">
        <f>ROUND('Aufw.-A_kaufm.'!M78,0)</f>
        <v>0</v>
      </c>
      <c r="M63">
        <f>ROUND('Aufw.-A_kaufm.'!N78,0)</f>
        <v>0</v>
      </c>
      <c r="N63">
        <f>ROUND('Aufw.-A_kaufm.'!O78,0)</f>
        <v>0</v>
      </c>
      <c r="O63">
        <f>ROUND('Aufw.-A_kaufm.'!Q78,0)</f>
        <v>0</v>
      </c>
      <c r="P63">
        <f>ROUND('Erträge-A_kaufm.'!D78,0)</f>
        <v>0</v>
      </c>
      <c r="Q63">
        <f>ROUND('Erträge-A_kaufm.'!E78,0)</f>
        <v>0</v>
      </c>
      <c r="R63">
        <f>ROUND('Erträge-A_kaufm.'!F78,0)</f>
        <v>0</v>
      </c>
      <c r="S63">
        <f>ROUND('Erträge-A_kaufm.'!G78,0)</f>
        <v>0</v>
      </c>
      <c r="T63">
        <f>ROUND('Erträge-A_kaufm.'!H78,0)</f>
        <v>0</v>
      </c>
      <c r="U63">
        <f>ROUND('Erträge-A_kaufm.'!I78,0)</f>
        <v>0</v>
      </c>
      <c r="X63" s="252" t="str">
        <f t="shared" si="0"/>
        <v>weg</v>
      </c>
    </row>
    <row r="64" spans="1:24">
      <c r="A64" t="s">
        <v>379</v>
      </c>
      <c r="B64" t="s">
        <v>356</v>
      </c>
      <c r="C64">
        <f>ROUND('Aufw.-A_kaufm.'!D79,0)</f>
        <v>0</v>
      </c>
      <c r="D64">
        <f>ROUND('Aufw.-A_kaufm.'!E79,0)</f>
        <v>0</v>
      </c>
      <c r="E64">
        <f>ROUND('Aufw.-A_kaufm.'!F79,0)</f>
        <v>0</v>
      </c>
      <c r="F64">
        <f>ROUND('Aufw.-A_kaufm.'!G79,0)</f>
        <v>0</v>
      </c>
      <c r="G64">
        <f>ROUND('Aufw.-A_kaufm.'!H79,0)</f>
        <v>0</v>
      </c>
      <c r="H64">
        <f>ROUND('Aufw.-A_kaufm.'!I79,0)</f>
        <v>0</v>
      </c>
      <c r="I64">
        <f>ROUND('Aufw.-A_kaufm.'!J79,0)</f>
        <v>0</v>
      </c>
      <c r="J64">
        <f>ROUND('Aufw.-A_kaufm.'!K79,0)</f>
        <v>0</v>
      </c>
      <c r="K64">
        <f>ROUND('Aufw.-A_kaufm.'!L79,0)</f>
        <v>0</v>
      </c>
      <c r="L64">
        <f>ROUND('Aufw.-A_kaufm.'!M79,0)</f>
        <v>0</v>
      </c>
      <c r="M64">
        <f>ROUND('Aufw.-A_kaufm.'!N79,0)</f>
        <v>0</v>
      </c>
      <c r="N64">
        <f>ROUND('Aufw.-A_kaufm.'!O79,0)</f>
        <v>0</v>
      </c>
      <c r="O64">
        <f>ROUND('Aufw.-A_kaufm.'!Q79,0)</f>
        <v>0</v>
      </c>
      <c r="P64">
        <f>ROUND('Erträge-A_kaufm.'!D79,0)</f>
        <v>0</v>
      </c>
      <c r="Q64">
        <f>ROUND('Erträge-A_kaufm.'!E79,0)</f>
        <v>0</v>
      </c>
      <c r="R64">
        <f>ROUND('Erträge-A_kaufm.'!F79,0)</f>
        <v>0</v>
      </c>
      <c r="S64">
        <f>ROUND('Erträge-A_kaufm.'!G79,0)</f>
        <v>0</v>
      </c>
      <c r="T64">
        <f>ROUND('Erträge-A_kaufm.'!H79,0)</f>
        <v>0</v>
      </c>
      <c r="U64">
        <f>ROUND('Erträge-A_kaufm.'!I79,0)</f>
        <v>0</v>
      </c>
      <c r="X64" s="252" t="str">
        <f t="shared" si="0"/>
        <v>weg</v>
      </c>
    </row>
    <row r="65" spans="1:24">
      <c r="A65" t="s">
        <v>379</v>
      </c>
      <c r="B65" t="s">
        <v>357</v>
      </c>
      <c r="C65">
        <f>ROUND('Aufw.-A_kaufm.'!D80,0)</f>
        <v>0</v>
      </c>
      <c r="D65">
        <f>ROUND('Aufw.-A_kaufm.'!E80,0)</f>
        <v>0</v>
      </c>
      <c r="E65">
        <f>ROUND('Aufw.-A_kaufm.'!F80,0)</f>
        <v>0</v>
      </c>
      <c r="F65">
        <f>ROUND('Aufw.-A_kaufm.'!G80,0)</f>
        <v>0</v>
      </c>
      <c r="G65">
        <f>ROUND('Aufw.-A_kaufm.'!H80,0)</f>
        <v>0</v>
      </c>
      <c r="H65">
        <f>ROUND('Aufw.-A_kaufm.'!I80,0)</f>
        <v>0</v>
      </c>
      <c r="I65">
        <f>ROUND('Aufw.-A_kaufm.'!J80,0)</f>
        <v>0</v>
      </c>
      <c r="J65">
        <f>ROUND('Aufw.-A_kaufm.'!K80,0)</f>
        <v>0</v>
      </c>
      <c r="K65">
        <f>ROUND('Aufw.-A_kaufm.'!L80,0)</f>
        <v>0</v>
      </c>
      <c r="L65">
        <f>ROUND('Aufw.-A_kaufm.'!M80,0)</f>
        <v>0</v>
      </c>
      <c r="M65">
        <f>ROUND('Aufw.-A_kaufm.'!N80,0)</f>
        <v>0</v>
      </c>
      <c r="N65">
        <f>ROUND('Aufw.-A_kaufm.'!O80,0)</f>
        <v>0</v>
      </c>
      <c r="O65">
        <f>ROUND('Aufw.-A_kaufm.'!Q80,0)</f>
        <v>0</v>
      </c>
      <c r="P65">
        <f>ROUND('Erträge-A_kaufm.'!D80,0)</f>
        <v>0</v>
      </c>
      <c r="Q65">
        <f>ROUND('Erträge-A_kaufm.'!E80,0)</f>
        <v>0</v>
      </c>
      <c r="R65">
        <f>ROUND('Erträge-A_kaufm.'!F80,0)</f>
        <v>0</v>
      </c>
      <c r="S65">
        <f>ROUND('Erträge-A_kaufm.'!G80,0)</f>
        <v>0</v>
      </c>
      <c r="T65">
        <f>ROUND('Erträge-A_kaufm.'!H80,0)</f>
        <v>0</v>
      </c>
      <c r="U65">
        <f>ROUND('Erträge-A_kaufm.'!I80,0)</f>
        <v>0</v>
      </c>
      <c r="X65" s="252" t="str">
        <f t="shared" si="0"/>
        <v>weg</v>
      </c>
    </row>
    <row r="66" spans="1:24">
      <c r="A66" t="s">
        <v>379</v>
      </c>
      <c r="B66" t="s">
        <v>141</v>
      </c>
      <c r="C66">
        <f>ROUND('Aufw.-A_kaufm.'!D82,0)</f>
        <v>0</v>
      </c>
      <c r="D66">
        <f>ROUND('Aufw.-A_kaufm.'!E82,0)</f>
        <v>0</v>
      </c>
      <c r="E66">
        <f>ROUND('Aufw.-A_kaufm.'!F82,0)</f>
        <v>0</v>
      </c>
      <c r="F66">
        <f>ROUND('Aufw.-A_kaufm.'!G82,0)</f>
        <v>0</v>
      </c>
      <c r="G66">
        <f>ROUND('Aufw.-A_kaufm.'!H82,0)</f>
        <v>0</v>
      </c>
      <c r="H66">
        <f>ROUND('Aufw.-A_kaufm.'!I82,0)</f>
        <v>0</v>
      </c>
      <c r="I66">
        <f>ROUND('Aufw.-A_kaufm.'!J82,0)</f>
        <v>0</v>
      </c>
      <c r="J66">
        <f>ROUND('Aufw.-A_kaufm.'!K82,0)</f>
        <v>0</v>
      </c>
      <c r="K66">
        <f>ROUND('Aufw.-A_kaufm.'!L82,0)</f>
        <v>0</v>
      </c>
      <c r="L66">
        <f>ROUND('Aufw.-A_kaufm.'!M82,0)</f>
        <v>0</v>
      </c>
      <c r="M66">
        <f>ROUND('Aufw.-A_kaufm.'!N82,0)</f>
        <v>0</v>
      </c>
      <c r="N66">
        <f>ROUND('Aufw.-A_kaufm.'!O82,0)</f>
        <v>0</v>
      </c>
      <c r="O66">
        <f>ROUND('Aufw.-A_kaufm.'!Q82,0)</f>
        <v>0</v>
      </c>
      <c r="P66">
        <f>ROUND('Erträge-A_kaufm.'!D82,0)</f>
        <v>0</v>
      </c>
      <c r="Q66">
        <f>ROUND('Erträge-A_kaufm.'!E82,0)</f>
        <v>0</v>
      </c>
      <c r="R66">
        <f>ROUND('Erträge-A_kaufm.'!F82,0)</f>
        <v>0</v>
      </c>
      <c r="S66">
        <f>ROUND('Erträge-A_kaufm.'!G82,0)</f>
        <v>0</v>
      </c>
      <c r="T66">
        <f>ROUND('Erträge-A_kaufm.'!H82,0)</f>
        <v>0</v>
      </c>
      <c r="U66">
        <f>ROUND('Erträge-A_kaufm.'!I82,0)</f>
        <v>0</v>
      </c>
      <c r="X66" s="252" t="str">
        <f t="shared" si="0"/>
        <v>weg</v>
      </c>
    </row>
    <row r="67" spans="1:24">
      <c r="A67" t="s">
        <v>379</v>
      </c>
      <c r="B67" t="s">
        <v>143</v>
      </c>
      <c r="C67">
        <f>ROUND('Aufw.-A_kaufm.'!D83,0)</f>
        <v>0</v>
      </c>
      <c r="D67">
        <f>ROUND('Aufw.-A_kaufm.'!E83,0)</f>
        <v>0</v>
      </c>
      <c r="E67">
        <f>ROUND('Aufw.-A_kaufm.'!F83,0)</f>
        <v>0</v>
      </c>
      <c r="F67">
        <f>ROUND('Aufw.-A_kaufm.'!G83,0)</f>
        <v>0</v>
      </c>
      <c r="G67">
        <f>ROUND('Aufw.-A_kaufm.'!H83,0)</f>
        <v>0</v>
      </c>
      <c r="H67">
        <f>ROUND('Aufw.-A_kaufm.'!I83,0)</f>
        <v>0</v>
      </c>
      <c r="I67">
        <f>ROUND('Aufw.-A_kaufm.'!J83,0)</f>
        <v>0</v>
      </c>
      <c r="J67">
        <f>ROUND('Aufw.-A_kaufm.'!K83,0)</f>
        <v>0</v>
      </c>
      <c r="K67">
        <f>ROUND('Aufw.-A_kaufm.'!L83,0)</f>
        <v>0</v>
      </c>
      <c r="L67">
        <f>ROUND('Aufw.-A_kaufm.'!M83,0)</f>
        <v>0</v>
      </c>
      <c r="M67">
        <f>ROUND('Aufw.-A_kaufm.'!N83,0)</f>
        <v>0</v>
      </c>
      <c r="N67">
        <f>ROUND('Aufw.-A_kaufm.'!O83,0)</f>
        <v>0</v>
      </c>
      <c r="O67">
        <f>ROUND('Aufw.-A_kaufm.'!Q83,0)</f>
        <v>0</v>
      </c>
      <c r="P67">
        <f>ROUND('Erträge-A_kaufm.'!D83,0)</f>
        <v>0</v>
      </c>
      <c r="Q67">
        <f>ROUND('Erträge-A_kaufm.'!E83,0)</f>
        <v>0</v>
      </c>
      <c r="R67">
        <f>ROUND('Erträge-A_kaufm.'!F83,0)</f>
        <v>0</v>
      </c>
      <c r="S67">
        <f>ROUND('Erträge-A_kaufm.'!G83,0)</f>
        <v>0</v>
      </c>
      <c r="T67">
        <f>ROUND('Erträge-A_kaufm.'!H83,0)</f>
        <v>0</v>
      </c>
      <c r="U67">
        <f>ROUND('Erträge-A_kaufm.'!I83,0)</f>
        <v>0</v>
      </c>
      <c r="X67" s="252" t="str">
        <f t="shared" ref="X67:X84" si="1">IF(AND(SUM(C67:N67)+SUM(P67:U67)=0,O67=0),"weg","ok")</f>
        <v>weg</v>
      </c>
    </row>
    <row r="68" spans="1:24">
      <c r="A68" t="s">
        <v>379</v>
      </c>
      <c r="B68" t="s">
        <v>145</v>
      </c>
      <c r="C68">
        <f>ROUND('Aufw.-A_kaufm.'!D84,0)</f>
        <v>0</v>
      </c>
      <c r="D68">
        <f>ROUND('Aufw.-A_kaufm.'!E84,0)</f>
        <v>0</v>
      </c>
      <c r="E68">
        <f>ROUND('Aufw.-A_kaufm.'!F84,0)</f>
        <v>0</v>
      </c>
      <c r="F68">
        <f>ROUND('Aufw.-A_kaufm.'!G84,0)</f>
        <v>0</v>
      </c>
      <c r="G68">
        <f>ROUND('Aufw.-A_kaufm.'!H84,0)</f>
        <v>0</v>
      </c>
      <c r="H68">
        <f>ROUND('Aufw.-A_kaufm.'!I84,0)</f>
        <v>0</v>
      </c>
      <c r="I68">
        <f>ROUND('Aufw.-A_kaufm.'!J84,0)</f>
        <v>0</v>
      </c>
      <c r="J68">
        <f>ROUND('Aufw.-A_kaufm.'!K84,0)</f>
        <v>0</v>
      </c>
      <c r="K68">
        <f>ROUND('Aufw.-A_kaufm.'!L84,0)</f>
        <v>0</v>
      </c>
      <c r="L68">
        <f>ROUND('Aufw.-A_kaufm.'!M84,0)</f>
        <v>0</v>
      </c>
      <c r="M68">
        <f>ROUND('Aufw.-A_kaufm.'!N84,0)</f>
        <v>0</v>
      </c>
      <c r="N68">
        <f>ROUND('Aufw.-A_kaufm.'!O84,0)</f>
        <v>0</v>
      </c>
      <c r="O68">
        <f>ROUND('Aufw.-A_kaufm.'!Q84,0)</f>
        <v>0</v>
      </c>
      <c r="P68">
        <f>ROUND('Erträge-A_kaufm.'!D84,0)</f>
        <v>0</v>
      </c>
      <c r="Q68">
        <f>ROUND('Erträge-A_kaufm.'!E84,0)</f>
        <v>0</v>
      </c>
      <c r="R68">
        <f>ROUND('Erträge-A_kaufm.'!F84,0)</f>
        <v>0</v>
      </c>
      <c r="S68">
        <f>ROUND('Erträge-A_kaufm.'!G84,0)</f>
        <v>0</v>
      </c>
      <c r="T68">
        <f>ROUND('Erträge-A_kaufm.'!H84,0)</f>
        <v>0</v>
      </c>
      <c r="U68">
        <f>ROUND('Erträge-A_kaufm.'!I84,0)</f>
        <v>0</v>
      </c>
      <c r="X68" s="252" t="str">
        <f t="shared" si="1"/>
        <v>weg</v>
      </c>
    </row>
    <row r="69" spans="1:24">
      <c r="A69" t="s">
        <v>379</v>
      </c>
      <c r="B69" t="s">
        <v>147</v>
      </c>
      <c r="C69">
        <f>ROUND('Aufw.-A_kaufm.'!D85,0)</f>
        <v>0</v>
      </c>
      <c r="D69">
        <f>ROUND('Aufw.-A_kaufm.'!E85,0)</f>
        <v>0</v>
      </c>
      <c r="E69">
        <f>ROUND('Aufw.-A_kaufm.'!F85,0)</f>
        <v>0</v>
      </c>
      <c r="F69">
        <f>ROUND('Aufw.-A_kaufm.'!G85,0)</f>
        <v>0</v>
      </c>
      <c r="G69">
        <f>ROUND('Aufw.-A_kaufm.'!H85,0)</f>
        <v>0</v>
      </c>
      <c r="H69">
        <f>ROUND('Aufw.-A_kaufm.'!I85,0)</f>
        <v>0</v>
      </c>
      <c r="I69">
        <f>ROUND('Aufw.-A_kaufm.'!J85,0)</f>
        <v>0</v>
      </c>
      <c r="J69">
        <f>ROUND('Aufw.-A_kaufm.'!K85,0)</f>
        <v>0</v>
      </c>
      <c r="K69">
        <f>ROUND('Aufw.-A_kaufm.'!L85,0)</f>
        <v>0</v>
      </c>
      <c r="L69">
        <f>ROUND('Aufw.-A_kaufm.'!M85,0)</f>
        <v>0</v>
      </c>
      <c r="M69">
        <f>ROUND('Aufw.-A_kaufm.'!N85,0)</f>
        <v>0</v>
      </c>
      <c r="N69">
        <f>ROUND('Aufw.-A_kaufm.'!O85,0)</f>
        <v>0</v>
      </c>
      <c r="O69">
        <f>ROUND('Aufw.-A_kaufm.'!Q85,0)</f>
        <v>0</v>
      </c>
      <c r="P69">
        <f>ROUND('Erträge-A_kaufm.'!D85,0)</f>
        <v>0</v>
      </c>
      <c r="Q69">
        <f>ROUND('Erträge-A_kaufm.'!E85,0)</f>
        <v>0</v>
      </c>
      <c r="R69">
        <f>ROUND('Erträge-A_kaufm.'!F85,0)</f>
        <v>0</v>
      </c>
      <c r="S69">
        <f>ROUND('Erträge-A_kaufm.'!G85,0)</f>
        <v>0</v>
      </c>
      <c r="T69">
        <f>ROUND('Erträge-A_kaufm.'!H85,0)</f>
        <v>0</v>
      </c>
      <c r="U69">
        <f>ROUND('Erträge-A_kaufm.'!I85,0)</f>
        <v>0</v>
      </c>
      <c r="X69" s="252" t="str">
        <f t="shared" si="1"/>
        <v>weg</v>
      </c>
    </row>
    <row r="70" spans="1:24">
      <c r="A70" t="s">
        <v>379</v>
      </c>
      <c r="B70" t="s">
        <v>149</v>
      </c>
      <c r="C70">
        <f>ROUND('Aufw.-A_kaufm.'!D86,0)</f>
        <v>0</v>
      </c>
      <c r="D70">
        <f>ROUND('Aufw.-A_kaufm.'!E86,0)</f>
        <v>0</v>
      </c>
      <c r="E70">
        <f>ROUND('Aufw.-A_kaufm.'!F86,0)</f>
        <v>0</v>
      </c>
      <c r="F70">
        <f>ROUND('Aufw.-A_kaufm.'!G86,0)</f>
        <v>0</v>
      </c>
      <c r="G70">
        <f>ROUND('Aufw.-A_kaufm.'!H86,0)</f>
        <v>0</v>
      </c>
      <c r="H70">
        <f>ROUND('Aufw.-A_kaufm.'!I86,0)</f>
        <v>0</v>
      </c>
      <c r="I70">
        <f>ROUND('Aufw.-A_kaufm.'!J86,0)</f>
        <v>0</v>
      </c>
      <c r="J70">
        <f>ROUND('Aufw.-A_kaufm.'!K86,0)</f>
        <v>0</v>
      </c>
      <c r="K70">
        <f>ROUND('Aufw.-A_kaufm.'!L86,0)</f>
        <v>0</v>
      </c>
      <c r="L70">
        <f>ROUND('Aufw.-A_kaufm.'!M86,0)</f>
        <v>0</v>
      </c>
      <c r="M70">
        <f>ROUND('Aufw.-A_kaufm.'!N86,0)</f>
        <v>0</v>
      </c>
      <c r="N70">
        <f>ROUND('Aufw.-A_kaufm.'!O86,0)</f>
        <v>0</v>
      </c>
      <c r="O70">
        <f>ROUND('Aufw.-A_kaufm.'!Q86,0)</f>
        <v>0</v>
      </c>
      <c r="P70">
        <f>ROUND('Erträge-A_kaufm.'!D86,0)</f>
        <v>0</v>
      </c>
      <c r="Q70">
        <f>ROUND('Erträge-A_kaufm.'!E86,0)</f>
        <v>0</v>
      </c>
      <c r="R70">
        <f>ROUND('Erträge-A_kaufm.'!F86,0)</f>
        <v>0</v>
      </c>
      <c r="S70">
        <f>ROUND('Erträge-A_kaufm.'!G86,0)</f>
        <v>0</v>
      </c>
      <c r="T70">
        <f>ROUND('Erträge-A_kaufm.'!H86,0)</f>
        <v>0</v>
      </c>
      <c r="U70">
        <f>ROUND('Erträge-A_kaufm.'!I86,0)</f>
        <v>0</v>
      </c>
      <c r="X70" s="252" t="str">
        <f t="shared" si="1"/>
        <v>weg</v>
      </c>
    </row>
    <row r="71" spans="1:24">
      <c r="A71" t="s">
        <v>379</v>
      </c>
      <c r="B71" t="s">
        <v>151</v>
      </c>
      <c r="C71">
        <f>ROUND('Aufw.-A_kaufm.'!D87,0)</f>
        <v>0</v>
      </c>
      <c r="D71">
        <f>ROUND('Aufw.-A_kaufm.'!E87,0)</f>
        <v>0</v>
      </c>
      <c r="E71">
        <f>ROUND('Aufw.-A_kaufm.'!F87,0)</f>
        <v>0</v>
      </c>
      <c r="F71">
        <f>ROUND('Aufw.-A_kaufm.'!G87,0)</f>
        <v>0</v>
      </c>
      <c r="G71">
        <f>ROUND('Aufw.-A_kaufm.'!H87,0)</f>
        <v>0</v>
      </c>
      <c r="H71">
        <f>ROUND('Aufw.-A_kaufm.'!I87,0)</f>
        <v>0</v>
      </c>
      <c r="I71">
        <f>ROUND('Aufw.-A_kaufm.'!J87,0)</f>
        <v>0</v>
      </c>
      <c r="J71">
        <f>ROUND('Aufw.-A_kaufm.'!K87,0)</f>
        <v>0</v>
      </c>
      <c r="K71">
        <f>ROUND('Aufw.-A_kaufm.'!L87,0)</f>
        <v>0</v>
      </c>
      <c r="L71">
        <f>ROUND('Aufw.-A_kaufm.'!M87,0)</f>
        <v>0</v>
      </c>
      <c r="M71">
        <f>ROUND('Aufw.-A_kaufm.'!N87,0)</f>
        <v>0</v>
      </c>
      <c r="N71">
        <f>ROUND('Aufw.-A_kaufm.'!O87,0)</f>
        <v>0</v>
      </c>
      <c r="O71">
        <f>ROUND('Aufw.-A_kaufm.'!Q87,0)</f>
        <v>0</v>
      </c>
      <c r="P71">
        <f>ROUND('Erträge-A_kaufm.'!D87,0)</f>
        <v>0</v>
      </c>
      <c r="Q71">
        <f>ROUND('Erträge-A_kaufm.'!E87,0)</f>
        <v>0</v>
      </c>
      <c r="R71">
        <f>ROUND('Erträge-A_kaufm.'!F87,0)</f>
        <v>0</v>
      </c>
      <c r="S71">
        <f>ROUND('Erträge-A_kaufm.'!G87,0)</f>
        <v>0</v>
      </c>
      <c r="T71">
        <f>ROUND('Erträge-A_kaufm.'!H87,0)</f>
        <v>0</v>
      </c>
      <c r="U71">
        <f>ROUND('Erträge-A_kaufm.'!I87,0)</f>
        <v>0</v>
      </c>
      <c r="X71" s="252" t="str">
        <f t="shared" si="1"/>
        <v>weg</v>
      </c>
    </row>
    <row r="72" spans="1:24">
      <c r="A72" t="s">
        <v>379</v>
      </c>
      <c r="B72" t="s">
        <v>154</v>
      </c>
      <c r="C72">
        <f>ROUND('Aufw.-A_kaufm.'!D89,0)</f>
        <v>0</v>
      </c>
      <c r="D72">
        <f>ROUND('Aufw.-A_kaufm.'!E89,0)</f>
        <v>0</v>
      </c>
      <c r="E72">
        <f>ROUND('Aufw.-A_kaufm.'!F89,0)</f>
        <v>0</v>
      </c>
      <c r="F72">
        <f>ROUND('Aufw.-A_kaufm.'!G89,0)</f>
        <v>0</v>
      </c>
      <c r="G72">
        <f>ROUND('Aufw.-A_kaufm.'!H89,0)</f>
        <v>0</v>
      </c>
      <c r="H72">
        <f>ROUND('Aufw.-A_kaufm.'!I89,0)</f>
        <v>0</v>
      </c>
      <c r="I72">
        <f>ROUND('Aufw.-A_kaufm.'!J89,0)</f>
        <v>0</v>
      </c>
      <c r="J72">
        <f>ROUND('Aufw.-A_kaufm.'!K89,0)</f>
        <v>0</v>
      </c>
      <c r="K72">
        <f>ROUND('Aufw.-A_kaufm.'!L89,0)</f>
        <v>0</v>
      </c>
      <c r="L72">
        <f>ROUND('Aufw.-A_kaufm.'!M89,0)</f>
        <v>0</v>
      </c>
      <c r="M72">
        <f>ROUND('Aufw.-A_kaufm.'!N89,0)</f>
        <v>0</v>
      </c>
      <c r="N72">
        <f>ROUND('Aufw.-A_kaufm.'!O89,0)</f>
        <v>0</v>
      </c>
      <c r="O72">
        <f>ROUND('Aufw.-A_kaufm.'!Q89,0)</f>
        <v>0</v>
      </c>
      <c r="P72">
        <f>ROUND('Erträge-A_kaufm.'!D89,0)</f>
        <v>0</v>
      </c>
      <c r="Q72">
        <f>ROUND('Erträge-A_kaufm.'!E89,0)</f>
        <v>0</v>
      </c>
      <c r="R72">
        <f>ROUND('Erträge-A_kaufm.'!F89,0)</f>
        <v>0</v>
      </c>
      <c r="S72">
        <f>ROUND('Erträge-A_kaufm.'!G89,0)</f>
        <v>0</v>
      </c>
      <c r="T72">
        <f>ROUND('Erträge-A_kaufm.'!H89,0)</f>
        <v>0</v>
      </c>
      <c r="U72">
        <f>ROUND('Erträge-A_kaufm.'!I89,0)</f>
        <v>0</v>
      </c>
      <c r="X72" s="252" t="str">
        <f t="shared" si="1"/>
        <v>weg</v>
      </c>
    </row>
    <row r="73" spans="1:24">
      <c r="A73" t="s">
        <v>379</v>
      </c>
      <c r="B73" t="s">
        <v>156</v>
      </c>
      <c r="C73">
        <f>ROUND('Aufw.-A_kaufm.'!D90,0)</f>
        <v>0</v>
      </c>
      <c r="D73">
        <f>ROUND('Aufw.-A_kaufm.'!E90,0)</f>
        <v>0</v>
      </c>
      <c r="E73">
        <f>ROUND('Aufw.-A_kaufm.'!F90,0)</f>
        <v>0</v>
      </c>
      <c r="F73">
        <f>ROUND('Aufw.-A_kaufm.'!G90,0)</f>
        <v>0</v>
      </c>
      <c r="G73">
        <f>ROUND('Aufw.-A_kaufm.'!H90,0)</f>
        <v>0</v>
      </c>
      <c r="H73">
        <f>ROUND('Aufw.-A_kaufm.'!I90,0)</f>
        <v>0</v>
      </c>
      <c r="I73">
        <f>ROUND('Aufw.-A_kaufm.'!J90,0)</f>
        <v>0</v>
      </c>
      <c r="J73">
        <f>ROUND('Aufw.-A_kaufm.'!K90,0)</f>
        <v>0</v>
      </c>
      <c r="K73">
        <f>ROUND('Aufw.-A_kaufm.'!L90,0)</f>
        <v>0</v>
      </c>
      <c r="L73">
        <f>ROUND('Aufw.-A_kaufm.'!M90,0)</f>
        <v>0</v>
      </c>
      <c r="M73">
        <f>ROUND('Aufw.-A_kaufm.'!N90,0)</f>
        <v>0</v>
      </c>
      <c r="N73">
        <f>ROUND('Aufw.-A_kaufm.'!O90,0)</f>
        <v>0</v>
      </c>
      <c r="O73">
        <f>ROUND('Aufw.-A_kaufm.'!Q90,0)</f>
        <v>0</v>
      </c>
      <c r="P73">
        <f>ROUND('Erträge-A_kaufm.'!D90,0)</f>
        <v>0</v>
      </c>
      <c r="Q73">
        <f>ROUND('Erträge-A_kaufm.'!E90,0)</f>
        <v>0</v>
      </c>
      <c r="R73">
        <f>ROUND('Erträge-A_kaufm.'!F90,0)</f>
        <v>0</v>
      </c>
      <c r="S73">
        <f>ROUND('Erträge-A_kaufm.'!G90,0)</f>
        <v>0</v>
      </c>
      <c r="T73">
        <f>ROUND('Erträge-A_kaufm.'!H90,0)</f>
        <v>0</v>
      </c>
      <c r="U73">
        <f>ROUND('Erträge-A_kaufm.'!I90,0)</f>
        <v>0</v>
      </c>
      <c r="X73" s="252" t="str">
        <f t="shared" si="1"/>
        <v>weg</v>
      </c>
    </row>
    <row r="74" spans="1:24">
      <c r="A74" t="s">
        <v>379</v>
      </c>
      <c r="B74" t="s">
        <v>158</v>
      </c>
      <c r="C74">
        <f>ROUND('Aufw.-A_kaufm.'!D91,0)</f>
        <v>0</v>
      </c>
      <c r="D74">
        <f>ROUND('Aufw.-A_kaufm.'!E91,0)</f>
        <v>0</v>
      </c>
      <c r="E74">
        <f>ROUND('Aufw.-A_kaufm.'!F91,0)</f>
        <v>0</v>
      </c>
      <c r="F74">
        <f>ROUND('Aufw.-A_kaufm.'!G91,0)</f>
        <v>0</v>
      </c>
      <c r="G74">
        <f>ROUND('Aufw.-A_kaufm.'!H91,0)</f>
        <v>0</v>
      </c>
      <c r="H74">
        <f>ROUND('Aufw.-A_kaufm.'!I91,0)</f>
        <v>0</v>
      </c>
      <c r="I74">
        <f>ROUND('Aufw.-A_kaufm.'!J91,0)</f>
        <v>0</v>
      </c>
      <c r="J74">
        <f>ROUND('Aufw.-A_kaufm.'!K91,0)</f>
        <v>0</v>
      </c>
      <c r="K74">
        <f>ROUND('Aufw.-A_kaufm.'!L91,0)</f>
        <v>0</v>
      </c>
      <c r="L74">
        <f>ROUND('Aufw.-A_kaufm.'!M91,0)</f>
        <v>0</v>
      </c>
      <c r="M74">
        <f>ROUND('Aufw.-A_kaufm.'!N91,0)</f>
        <v>0</v>
      </c>
      <c r="N74">
        <f>ROUND('Aufw.-A_kaufm.'!O91,0)</f>
        <v>0</v>
      </c>
      <c r="O74">
        <f>ROUND('Aufw.-A_kaufm.'!Q91,0)</f>
        <v>0</v>
      </c>
      <c r="P74">
        <f>ROUND('Erträge-A_kaufm.'!D91,0)</f>
        <v>0</v>
      </c>
      <c r="Q74">
        <f>ROUND('Erträge-A_kaufm.'!E91,0)</f>
        <v>0</v>
      </c>
      <c r="R74">
        <f>ROUND('Erträge-A_kaufm.'!F91,0)</f>
        <v>0</v>
      </c>
      <c r="S74">
        <f>ROUND('Erträge-A_kaufm.'!G91,0)</f>
        <v>0</v>
      </c>
      <c r="T74">
        <f>ROUND('Erträge-A_kaufm.'!H91,0)</f>
        <v>0</v>
      </c>
      <c r="U74">
        <f>ROUND('Erträge-A_kaufm.'!I91,0)</f>
        <v>0</v>
      </c>
      <c r="X74" s="252" t="str">
        <f t="shared" si="1"/>
        <v>weg</v>
      </c>
    </row>
    <row r="75" spans="1:24">
      <c r="A75" t="s">
        <v>379</v>
      </c>
      <c r="B75" t="s">
        <v>160</v>
      </c>
      <c r="C75">
        <f>ROUND('Aufw.-A_kaufm.'!D92,0)</f>
        <v>0</v>
      </c>
      <c r="D75">
        <f>ROUND('Aufw.-A_kaufm.'!E92,0)</f>
        <v>0</v>
      </c>
      <c r="E75">
        <f>ROUND('Aufw.-A_kaufm.'!F92,0)</f>
        <v>0</v>
      </c>
      <c r="F75">
        <f>ROUND('Aufw.-A_kaufm.'!G92,0)</f>
        <v>0</v>
      </c>
      <c r="G75">
        <f>ROUND('Aufw.-A_kaufm.'!H92,0)</f>
        <v>0</v>
      </c>
      <c r="H75">
        <f>ROUND('Aufw.-A_kaufm.'!I92,0)</f>
        <v>0</v>
      </c>
      <c r="I75">
        <f>ROUND('Aufw.-A_kaufm.'!J92,0)</f>
        <v>0</v>
      </c>
      <c r="J75">
        <f>ROUND('Aufw.-A_kaufm.'!K92,0)</f>
        <v>0</v>
      </c>
      <c r="K75">
        <f>ROUND('Aufw.-A_kaufm.'!L92,0)</f>
        <v>0</v>
      </c>
      <c r="L75">
        <f>ROUND('Aufw.-A_kaufm.'!M92,0)</f>
        <v>0</v>
      </c>
      <c r="M75">
        <f>ROUND('Aufw.-A_kaufm.'!N92,0)</f>
        <v>0</v>
      </c>
      <c r="N75">
        <f>ROUND('Aufw.-A_kaufm.'!O92,0)</f>
        <v>0</v>
      </c>
      <c r="O75">
        <f>ROUND('Aufw.-A_kaufm.'!Q92,0)</f>
        <v>0</v>
      </c>
      <c r="P75">
        <f>ROUND('Erträge-A_kaufm.'!D92,0)</f>
        <v>0</v>
      </c>
      <c r="Q75">
        <f>ROUND('Erträge-A_kaufm.'!E92,0)</f>
        <v>0</v>
      </c>
      <c r="R75">
        <f>ROUND('Erträge-A_kaufm.'!F92,0)</f>
        <v>0</v>
      </c>
      <c r="S75">
        <f>ROUND('Erträge-A_kaufm.'!G92,0)</f>
        <v>0</v>
      </c>
      <c r="T75">
        <f>ROUND('Erträge-A_kaufm.'!H92,0)</f>
        <v>0</v>
      </c>
      <c r="U75">
        <f>ROUND('Erträge-A_kaufm.'!I92,0)</f>
        <v>0</v>
      </c>
      <c r="X75" s="252" t="str">
        <f t="shared" si="1"/>
        <v>weg</v>
      </c>
    </row>
    <row r="76" spans="1:24">
      <c r="A76" t="s">
        <v>379</v>
      </c>
      <c r="B76" t="s">
        <v>162</v>
      </c>
      <c r="C76">
        <f>ROUND('Aufw.-A_kaufm.'!D93,0)</f>
        <v>0</v>
      </c>
      <c r="D76">
        <f>ROUND('Aufw.-A_kaufm.'!E93,0)</f>
        <v>0</v>
      </c>
      <c r="E76">
        <f>ROUND('Aufw.-A_kaufm.'!F93,0)</f>
        <v>0</v>
      </c>
      <c r="F76">
        <f>ROUND('Aufw.-A_kaufm.'!G93,0)</f>
        <v>0</v>
      </c>
      <c r="G76">
        <f>ROUND('Aufw.-A_kaufm.'!H93,0)</f>
        <v>0</v>
      </c>
      <c r="H76">
        <f>ROUND('Aufw.-A_kaufm.'!I93,0)</f>
        <v>0</v>
      </c>
      <c r="I76">
        <f>ROUND('Aufw.-A_kaufm.'!J93,0)</f>
        <v>0</v>
      </c>
      <c r="J76">
        <f>ROUND('Aufw.-A_kaufm.'!K93,0)</f>
        <v>0</v>
      </c>
      <c r="K76">
        <f>ROUND('Aufw.-A_kaufm.'!L93,0)</f>
        <v>0</v>
      </c>
      <c r="L76">
        <f>ROUND('Aufw.-A_kaufm.'!M93,0)</f>
        <v>0</v>
      </c>
      <c r="M76">
        <f>ROUND('Aufw.-A_kaufm.'!N93,0)</f>
        <v>0</v>
      </c>
      <c r="N76">
        <f>ROUND('Aufw.-A_kaufm.'!O93,0)</f>
        <v>0</v>
      </c>
      <c r="O76">
        <f>ROUND('Aufw.-A_kaufm.'!Q93,0)</f>
        <v>0</v>
      </c>
      <c r="P76">
        <f>ROUND('Erträge-A_kaufm.'!D93,0)</f>
        <v>0</v>
      </c>
      <c r="Q76">
        <f>ROUND('Erträge-A_kaufm.'!E93,0)</f>
        <v>0</v>
      </c>
      <c r="R76">
        <f>ROUND('Erträge-A_kaufm.'!F93,0)</f>
        <v>0</v>
      </c>
      <c r="S76">
        <f>ROUND('Erträge-A_kaufm.'!G93,0)</f>
        <v>0</v>
      </c>
      <c r="T76">
        <f>ROUND('Erträge-A_kaufm.'!H93,0)</f>
        <v>0</v>
      </c>
      <c r="U76">
        <f>ROUND('Erträge-A_kaufm.'!I93,0)</f>
        <v>0</v>
      </c>
      <c r="X76" s="252" t="str">
        <f t="shared" si="1"/>
        <v>weg</v>
      </c>
    </row>
    <row r="77" spans="1:24">
      <c r="A77" t="s">
        <v>379</v>
      </c>
      <c r="B77" t="s">
        <v>164</v>
      </c>
      <c r="C77">
        <f>ROUND('Aufw.-A_kaufm.'!D94,0)</f>
        <v>0</v>
      </c>
      <c r="D77">
        <f>ROUND('Aufw.-A_kaufm.'!E94,0)</f>
        <v>0</v>
      </c>
      <c r="E77">
        <f>ROUND('Aufw.-A_kaufm.'!F94,0)</f>
        <v>0</v>
      </c>
      <c r="F77">
        <f>ROUND('Aufw.-A_kaufm.'!G94,0)</f>
        <v>0</v>
      </c>
      <c r="G77">
        <f>ROUND('Aufw.-A_kaufm.'!H94,0)</f>
        <v>0</v>
      </c>
      <c r="H77">
        <f>ROUND('Aufw.-A_kaufm.'!I94,0)</f>
        <v>0</v>
      </c>
      <c r="I77">
        <f>ROUND('Aufw.-A_kaufm.'!J94,0)</f>
        <v>0</v>
      </c>
      <c r="J77">
        <f>ROUND('Aufw.-A_kaufm.'!K94,0)</f>
        <v>0</v>
      </c>
      <c r="K77">
        <f>ROUND('Aufw.-A_kaufm.'!L94,0)</f>
        <v>0</v>
      </c>
      <c r="L77">
        <f>ROUND('Aufw.-A_kaufm.'!M94,0)</f>
        <v>0</v>
      </c>
      <c r="M77">
        <f>ROUND('Aufw.-A_kaufm.'!N94,0)</f>
        <v>0</v>
      </c>
      <c r="N77">
        <f>ROUND('Aufw.-A_kaufm.'!O94,0)</f>
        <v>0</v>
      </c>
      <c r="O77">
        <f>ROUND('Aufw.-A_kaufm.'!Q94,0)</f>
        <v>0</v>
      </c>
      <c r="P77">
        <f>ROUND('Erträge-A_kaufm.'!D94,0)</f>
        <v>0</v>
      </c>
      <c r="Q77">
        <f>ROUND('Erträge-A_kaufm.'!E94,0)</f>
        <v>0</v>
      </c>
      <c r="R77">
        <f>ROUND('Erträge-A_kaufm.'!F94,0)</f>
        <v>0</v>
      </c>
      <c r="S77">
        <f>ROUND('Erträge-A_kaufm.'!G94,0)</f>
        <v>0</v>
      </c>
      <c r="T77">
        <f>ROUND('Erträge-A_kaufm.'!H94,0)</f>
        <v>0</v>
      </c>
      <c r="U77">
        <f>ROUND('Erträge-A_kaufm.'!I94,0)</f>
        <v>0</v>
      </c>
      <c r="X77" s="252" t="str">
        <f t="shared" si="1"/>
        <v>weg</v>
      </c>
    </row>
    <row r="78" spans="1:24">
      <c r="A78" t="s">
        <v>379</v>
      </c>
      <c r="B78" t="s">
        <v>166</v>
      </c>
      <c r="C78">
        <f>ROUND('Aufw.-A_kaufm.'!D95,0)</f>
        <v>0</v>
      </c>
      <c r="D78">
        <f>ROUND('Aufw.-A_kaufm.'!E95,0)</f>
        <v>0</v>
      </c>
      <c r="E78">
        <f>ROUND('Aufw.-A_kaufm.'!F95,0)</f>
        <v>0</v>
      </c>
      <c r="F78">
        <f>ROUND('Aufw.-A_kaufm.'!G95,0)</f>
        <v>0</v>
      </c>
      <c r="G78">
        <f>ROUND('Aufw.-A_kaufm.'!H95,0)</f>
        <v>0</v>
      </c>
      <c r="H78">
        <f>ROUND('Aufw.-A_kaufm.'!I95,0)</f>
        <v>0</v>
      </c>
      <c r="I78">
        <f>ROUND('Aufw.-A_kaufm.'!J95,0)</f>
        <v>0</v>
      </c>
      <c r="J78">
        <f>ROUND('Aufw.-A_kaufm.'!K95,0)</f>
        <v>0</v>
      </c>
      <c r="K78">
        <f>ROUND('Aufw.-A_kaufm.'!L95,0)</f>
        <v>0</v>
      </c>
      <c r="L78">
        <f>ROUND('Aufw.-A_kaufm.'!M95,0)</f>
        <v>0</v>
      </c>
      <c r="M78">
        <f>ROUND('Aufw.-A_kaufm.'!N95,0)</f>
        <v>0</v>
      </c>
      <c r="N78">
        <f>ROUND('Aufw.-A_kaufm.'!O95,0)</f>
        <v>0</v>
      </c>
      <c r="O78">
        <f>ROUND('Aufw.-A_kaufm.'!Q95,0)</f>
        <v>0</v>
      </c>
      <c r="P78">
        <f>ROUND('Erträge-A_kaufm.'!D95,0)</f>
        <v>0</v>
      </c>
      <c r="Q78">
        <f>ROUND('Erträge-A_kaufm.'!E95,0)</f>
        <v>0</v>
      </c>
      <c r="R78">
        <f>ROUND('Erträge-A_kaufm.'!F95,0)</f>
        <v>0</v>
      </c>
      <c r="S78">
        <f>ROUND('Erträge-A_kaufm.'!G95,0)</f>
        <v>0</v>
      </c>
      <c r="T78">
        <f>ROUND('Erträge-A_kaufm.'!H95,0)</f>
        <v>0</v>
      </c>
      <c r="U78">
        <f>ROUND('Erträge-A_kaufm.'!I95,0)</f>
        <v>0</v>
      </c>
      <c r="X78" s="252" t="str">
        <f t="shared" si="1"/>
        <v>weg</v>
      </c>
    </row>
    <row r="79" spans="1:24">
      <c r="A79" t="s">
        <v>379</v>
      </c>
      <c r="B79" t="s">
        <v>168</v>
      </c>
      <c r="C79">
        <f>ROUND('Aufw.-A_kaufm.'!D96,0)</f>
        <v>0</v>
      </c>
      <c r="D79">
        <f>ROUND('Aufw.-A_kaufm.'!E96,0)</f>
        <v>0</v>
      </c>
      <c r="E79">
        <f>ROUND('Aufw.-A_kaufm.'!F96,0)</f>
        <v>0</v>
      </c>
      <c r="F79">
        <f>ROUND('Aufw.-A_kaufm.'!G96,0)</f>
        <v>0</v>
      </c>
      <c r="G79">
        <f>ROUND('Aufw.-A_kaufm.'!H96,0)</f>
        <v>0</v>
      </c>
      <c r="H79">
        <f>ROUND('Aufw.-A_kaufm.'!I96,0)</f>
        <v>0</v>
      </c>
      <c r="I79">
        <f>ROUND('Aufw.-A_kaufm.'!J96,0)</f>
        <v>0</v>
      </c>
      <c r="J79">
        <f>ROUND('Aufw.-A_kaufm.'!K96,0)</f>
        <v>0</v>
      </c>
      <c r="K79">
        <f>ROUND('Aufw.-A_kaufm.'!L96,0)</f>
        <v>0</v>
      </c>
      <c r="L79">
        <f>ROUND('Aufw.-A_kaufm.'!M96,0)</f>
        <v>0</v>
      </c>
      <c r="M79">
        <f>ROUND('Aufw.-A_kaufm.'!N96,0)</f>
        <v>0</v>
      </c>
      <c r="N79">
        <f>ROUND('Aufw.-A_kaufm.'!O96,0)</f>
        <v>0</v>
      </c>
      <c r="O79">
        <f>ROUND('Aufw.-A_kaufm.'!Q96,0)</f>
        <v>0</v>
      </c>
      <c r="P79">
        <f>ROUND('Erträge-A_kaufm.'!D96,0)</f>
        <v>0</v>
      </c>
      <c r="Q79">
        <f>ROUND('Erträge-A_kaufm.'!E96,0)</f>
        <v>0</v>
      </c>
      <c r="R79">
        <f>ROUND('Erträge-A_kaufm.'!F96,0)</f>
        <v>0</v>
      </c>
      <c r="S79">
        <f>ROUND('Erträge-A_kaufm.'!G96,0)</f>
        <v>0</v>
      </c>
      <c r="T79">
        <f>ROUND('Erträge-A_kaufm.'!H96,0)</f>
        <v>0</v>
      </c>
      <c r="U79">
        <f>ROUND('Erträge-A_kaufm.'!I96,0)</f>
        <v>0</v>
      </c>
      <c r="X79" s="252" t="str">
        <f t="shared" si="1"/>
        <v>weg</v>
      </c>
    </row>
    <row r="80" spans="1:24">
      <c r="A80" t="s">
        <v>379</v>
      </c>
      <c r="B80" t="s">
        <v>170</v>
      </c>
      <c r="C80">
        <f>ROUND('Aufw.-A_kaufm.'!D97,0)</f>
        <v>0</v>
      </c>
      <c r="D80">
        <f>ROUND('Aufw.-A_kaufm.'!E97,0)</f>
        <v>0</v>
      </c>
      <c r="E80">
        <f>ROUND('Aufw.-A_kaufm.'!F97,0)</f>
        <v>0</v>
      </c>
      <c r="F80">
        <f>ROUND('Aufw.-A_kaufm.'!G97,0)</f>
        <v>0</v>
      </c>
      <c r="G80">
        <f>ROUND('Aufw.-A_kaufm.'!H97,0)</f>
        <v>0</v>
      </c>
      <c r="H80">
        <f>ROUND('Aufw.-A_kaufm.'!I97,0)</f>
        <v>0</v>
      </c>
      <c r="I80">
        <f>ROUND('Aufw.-A_kaufm.'!J97,0)</f>
        <v>0</v>
      </c>
      <c r="J80">
        <f>ROUND('Aufw.-A_kaufm.'!K97,0)</f>
        <v>0</v>
      </c>
      <c r="K80">
        <f>ROUND('Aufw.-A_kaufm.'!L97,0)</f>
        <v>0</v>
      </c>
      <c r="L80">
        <f>ROUND('Aufw.-A_kaufm.'!M97,0)</f>
        <v>0</v>
      </c>
      <c r="M80">
        <f>ROUND('Aufw.-A_kaufm.'!N97,0)</f>
        <v>0</v>
      </c>
      <c r="N80">
        <f>ROUND('Aufw.-A_kaufm.'!O97,0)</f>
        <v>0</v>
      </c>
      <c r="O80">
        <f>ROUND('Aufw.-A_kaufm.'!Q97,0)</f>
        <v>0</v>
      </c>
      <c r="P80">
        <f>ROUND('Erträge-A_kaufm.'!D97,0)</f>
        <v>0</v>
      </c>
      <c r="Q80">
        <f>ROUND('Erträge-A_kaufm.'!E97,0)</f>
        <v>0</v>
      </c>
      <c r="R80">
        <f>ROUND('Erträge-A_kaufm.'!F97,0)</f>
        <v>0</v>
      </c>
      <c r="S80">
        <f>ROUND('Erträge-A_kaufm.'!G97,0)</f>
        <v>0</v>
      </c>
      <c r="T80">
        <f>ROUND('Erträge-A_kaufm.'!H97,0)</f>
        <v>0</v>
      </c>
      <c r="U80">
        <f>ROUND('Erträge-A_kaufm.'!I97,0)</f>
        <v>0</v>
      </c>
      <c r="X80" s="252" t="str">
        <f t="shared" si="1"/>
        <v>weg</v>
      </c>
    </row>
    <row r="81" spans="1:24">
      <c r="A81" t="s">
        <v>379</v>
      </c>
      <c r="B81" t="s">
        <v>172</v>
      </c>
      <c r="C81">
        <f>ROUND('Aufw.-A_kaufm.'!D99,0)</f>
        <v>0</v>
      </c>
      <c r="D81">
        <f>ROUND('Aufw.-A_kaufm.'!E99,0)</f>
        <v>0</v>
      </c>
      <c r="E81">
        <f>ROUND('Aufw.-A_kaufm.'!F99,0)</f>
        <v>0</v>
      </c>
      <c r="F81">
        <f>ROUND('Aufw.-A_kaufm.'!G99,0)</f>
        <v>0</v>
      </c>
      <c r="G81">
        <f>ROUND('Aufw.-A_kaufm.'!H99,0)</f>
        <v>0</v>
      </c>
      <c r="H81">
        <f>ROUND('Aufw.-A_kaufm.'!I99,0)</f>
        <v>0</v>
      </c>
      <c r="I81">
        <f>ROUND('Aufw.-A_kaufm.'!J99,0)</f>
        <v>0</v>
      </c>
      <c r="J81">
        <f>ROUND('Aufw.-A_kaufm.'!K99,0)</f>
        <v>0</v>
      </c>
      <c r="K81">
        <f>ROUND('Aufw.-A_kaufm.'!L99,0)</f>
        <v>0</v>
      </c>
      <c r="L81">
        <f>ROUND('Aufw.-A_kaufm.'!M99,0)</f>
        <v>0</v>
      </c>
      <c r="M81">
        <f>ROUND('Aufw.-A_kaufm.'!N99,0)</f>
        <v>0</v>
      </c>
      <c r="N81">
        <f>ROUND('Aufw.-A_kaufm.'!O99,0)</f>
        <v>0</v>
      </c>
      <c r="O81">
        <f>ROUND('Aufw.-A_kaufm.'!Q99,0)</f>
        <v>0</v>
      </c>
      <c r="P81">
        <f>ROUND('Erträge-A_kaufm.'!D99,0)</f>
        <v>0</v>
      </c>
      <c r="Q81">
        <f>ROUND('Erträge-A_kaufm.'!E99,0)</f>
        <v>0</v>
      </c>
      <c r="R81">
        <f>ROUND('Erträge-A_kaufm.'!F99,0)</f>
        <v>0</v>
      </c>
      <c r="S81">
        <f>ROUND('Erträge-A_kaufm.'!G99,0)</f>
        <v>0</v>
      </c>
      <c r="T81">
        <f>ROUND('Erträge-A_kaufm.'!H99,0)</f>
        <v>0</v>
      </c>
      <c r="U81">
        <f>ROUND('Erträge-A_kaufm.'!I99,0)</f>
        <v>0</v>
      </c>
      <c r="X81" s="252" t="str">
        <f t="shared" si="1"/>
        <v>weg</v>
      </c>
    </row>
    <row r="82" spans="1:24">
      <c r="A82" t="s">
        <v>379</v>
      </c>
      <c r="B82" t="s">
        <v>174</v>
      </c>
      <c r="C82">
        <f>ROUND('Aufw.-A_kaufm.'!D100,0)</f>
        <v>0</v>
      </c>
      <c r="D82">
        <f>ROUND('Aufw.-A_kaufm.'!E100,0)</f>
        <v>0</v>
      </c>
      <c r="E82">
        <f>ROUND('Aufw.-A_kaufm.'!F100,0)</f>
        <v>0</v>
      </c>
      <c r="F82">
        <f>ROUND('Aufw.-A_kaufm.'!G100,0)</f>
        <v>0</v>
      </c>
      <c r="G82">
        <f>ROUND('Aufw.-A_kaufm.'!H100,0)</f>
        <v>0</v>
      </c>
      <c r="H82">
        <f>ROUND('Aufw.-A_kaufm.'!I100,0)</f>
        <v>0</v>
      </c>
      <c r="I82">
        <f>ROUND('Aufw.-A_kaufm.'!J100,0)</f>
        <v>0</v>
      </c>
      <c r="J82">
        <f>ROUND('Aufw.-A_kaufm.'!K100,0)</f>
        <v>0</v>
      </c>
      <c r="K82">
        <f>ROUND('Aufw.-A_kaufm.'!L100,0)</f>
        <v>0</v>
      </c>
      <c r="L82">
        <f>ROUND('Aufw.-A_kaufm.'!M100,0)</f>
        <v>0</v>
      </c>
      <c r="M82">
        <f>ROUND('Aufw.-A_kaufm.'!N100,0)</f>
        <v>0</v>
      </c>
      <c r="N82">
        <f>ROUND('Aufw.-A_kaufm.'!O100,0)</f>
        <v>0</v>
      </c>
      <c r="O82">
        <f>ROUND('Aufw.-A_kaufm.'!Q100,0)</f>
        <v>0</v>
      </c>
      <c r="P82">
        <f>ROUND('Erträge-A_kaufm.'!D100,0)</f>
        <v>0</v>
      </c>
      <c r="Q82">
        <f>ROUND('Erträge-A_kaufm.'!E100,0)</f>
        <v>0</v>
      </c>
      <c r="R82">
        <f>ROUND('Erträge-A_kaufm.'!F100,0)</f>
        <v>0</v>
      </c>
      <c r="S82">
        <f>ROUND('Erträge-A_kaufm.'!G100,0)</f>
        <v>0</v>
      </c>
      <c r="T82">
        <f>ROUND('Erträge-A_kaufm.'!H100,0)</f>
        <v>0</v>
      </c>
      <c r="U82">
        <f>ROUND('Erträge-A_kaufm.'!I100,0)</f>
        <v>0</v>
      </c>
      <c r="X82" s="252" t="str">
        <f t="shared" si="1"/>
        <v>weg</v>
      </c>
    </row>
    <row r="83" spans="1:24">
      <c r="A83" t="s">
        <v>379</v>
      </c>
      <c r="B83" t="s">
        <v>176</v>
      </c>
      <c r="C83">
        <f>ROUND('Aufw.-A_kaufm.'!D101,0)</f>
        <v>0</v>
      </c>
      <c r="D83">
        <f>ROUND('Aufw.-A_kaufm.'!E101,0)</f>
        <v>0</v>
      </c>
      <c r="E83">
        <f>ROUND('Aufw.-A_kaufm.'!F101,0)</f>
        <v>0</v>
      </c>
      <c r="F83">
        <f>ROUND('Aufw.-A_kaufm.'!G101,0)</f>
        <v>0</v>
      </c>
      <c r="G83">
        <f>ROUND('Aufw.-A_kaufm.'!H101,0)</f>
        <v>0</v>
      </c>
      <c r="H83">
        <f>ROUND('Aufw.-A_kaufm.'!I101,0)</f>
        <v>0</v>
      </c>
      <c r="I83">
        <f>ROUND('Aufw.-A_kaufm.'!J101,0)</f>
        <v>0</v>
      </c>
      <c r="J83">
        <f>ROUND('Aufw.-A_kaufm.'!K101,0)</f>
        <v>0</v>
      </c>
      <c r="K83">
        <f>ROUND('Aufw.-A_kaufm.'!L101,0)</f>
        <v>0</v>
      </c>
      <c r="L83">
        <f>ROUND('Aufw.-A_kaufm.'!M101,0)</f>
        <v>0</v>
      </c>
      <c r="M83">
        <f>ROUND('Aufw.-A_kaufm.'!N101,0)</f>
        <v>0</v>
      </c>
      <c r="N83">
        <f>ROUND('Aufw.-A_kaufm.'!O101,0)</f>
        <v>0</v>
      </c>
      <c r="O83">
        <f>ROUND('Aufw.-A_kaufm.'!Q101,0)</f>
        <v>0</v>
      </c>
      <c r="P83">
        <f>ROUND('Erträge-A_kaufm.'!D101,0)</f>
        <v>0</v>
      </c>
      <c r="Q83">
        <f>ROUND('Erträge-A_kaufm.'!E101,0)</f>
        <v>0</v>
      </c>
      <c r="R83">
        <f>ROUND('Erträge-A_kaufm.'!F101,0)</f>
        <v>0</v>
      </c>
      <c r="S83">
        <f>ROUND('Erträge-A_kaufm.'!G101,0)</f>
        <v>0</v>
      </c>
      <c r="T83">
        <f>ROUND('Erträge-A_kaufm.'!H101,0)</f>
        <v>0</v>
      </c>
      <c r="U83">
        <f>ROUND('Erträge-A_kaufm.'!I101,0)</f>
        <v>0</v>
      </c>
      <c r="X83" s="252" t="str">
        <f t="shared" si="1"/>
        <v>weg</v>
      </c>
    </row>
    <row r="84" spans="1:24">
      <c r="A84" t="s">
        <v>379</v>
      </c>
      <c r="B84" t="s">
        <v>178</v>
      </c>
      <c r="C84">
        <f>ROUND('Aufw.-A_kaufm.'!D102,0)</f>
        <v>0</v>
      </c>
      <c r="D84">
        <f>ROUND('Aufw.-A_kaufm.'!E102,0)</f>
        <v>0</v>
      </c>
      <c r="E84">
        <f>ROUND('Aufw.-A_kaufm.'!F102,0)</f>
        <v>0</v>
      </c>
      <c r="F84">
        <f>ROUND('Aufw.-A_kaufm.'!G102,0)</f>
        <v>0</v>
      </c>
      <c r="G84">
        <f>ROUND('Aufw.-A_kaufm.'!H102,0)</f>
        <v>0</v>
      </c>
      <c r="H84">
        <f>ROUND('Aufw.-A_kaufm.'!I102,0)</f>
        <v>0</v>
      </c>
      <c r="I84">
        <f>ROUND('Aufw.-A_kaufm.'!J102,0)</f>
        <v>0</v>
      </c>
      <c r="J84">
        <f>ROUND('Aufw.-A_kaufm.'!K102,0)</f>
        <v>0</v>
      </c>
      <c r="K84">
        <f>ROUND('Aufw.-A_kaufm.'!L102,0)</f>
        <v>0</v>
      </c>
      <c r="L84">
        <f>ROUND('Aufw.-A_kaufm.'!M102,0)</f>
        <v>0</v>
      </c>
      <c r="M84">
        <f>ROUND('Aufw.-A_kaufm.'!N102,0)</f>
        <v>0</v>
      </c>
      <c r="N84">
        <f>ROUND('Aufw.-A_kaufm.'!O102,0)</f>
        <v>0</v>
      </c>
      <c r="O84">
        <f>ROUND('Aufw.-A_kaufm.'!Q102,0)</f>
        <v>0</v>
      </c>
      <c r="P84">
        <f>ROUND('Erträge-A_kaufm.'!D102,0)</f>
        <v>0</v>
      </c>
      <c r="Q84">
        <f>ROUND('Erträge-A_kaufm.'!E102,0)</f>
        <v>0</v>
      </c>
      <c r="R84">
        <f>ROUND('Erträge-A_kaufm.'!F102,0)</f>
        <v>0</v>
      </c>
      <c r="S84">
        <f>ROUND('Erträge-A_kaufm.'!G102,0)</f>
        <v>0</v>
      </c>
      <c r="T84">
        <f>ROUND('Erträge-A_kaufm.'!H102,0)</f>
        <v>0</v>
      </c>
      <c r="U84">
        <f>ROUND('Erträge-A_kaufm.'!I102,0)</f>
        <v>0</v>
      </c>
      <c r="X84" s="252" t="str">
        <f t="shared" si="1"/>
        <v>weg</v>
      </c>
    </row>
  </sheetData>
  <autoFilter ref="X1:X84" xr:uid="{A04528A8-E63B-4646-9FE0-FF34635C32E9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Deckblatt</vt:lpstr>
      <vt:lpstr>Aufw.-A_kaufm.</vt:lpstr>
      <vt:lpstr>Aufw.-B_kaufm.</vt:lpstr>
      <vt:lpstr>Erträge-A_kaufm.</vt:lpstr>
      <vt:lpstr>Erträge-B_kaufm.</vt:lpstr>
      <vt:lpstr>Drittmittel_kaufm.</vt:lpstr>
      <vt:lpstr>Import</vt:lpstr>
      <vt:lpstr>'Aufw.-A_kaufm.'!Drucktitel</vt:lpstr>
      <vt:lpstr>'Erträge-A_kaufm.'!Drucktitel</vt:lpstr>
    </vt:vector>
  </TitlesOfParts>
  <Company>AfS 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Hartung</dc:creator>
  <cp:lastModifiedBy>Threin, Marco (H21)</cp:lastModifiedBy>
  <cp:lastPrinted>2012-12-05T08:09:37Z</cp:lastPrinted>
  <dcterms:created xsi:type="dcterms:W3CDTF">2011-04-11T06:57:52Z</dcterms:created>
  <dcterms:modified xsi:type="dcterms:W3CDTF">2024-11-08T12:00:45Z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-591238868</vt:i4>
  </property>
  <property fmtid="{D5CDD505-2E9C-101B-9397-08002B2CF9AE}" pid="3" name="_NewReviewCycle">
    <vt:lpwstr/>
  </property>
  <property fmtid="{D5CDD505-2E9C-101B-9397-08002B2CF9AE}" pid="4" name="_EmailSubject">
    <vt:lpwstr> vHFS_Fragebogen_ab_1Quartal_2011_010611</vt:lpwstr>
  </property>
  <property fmtid="{D5CDD505-2E9C-101B-9397-08002B2CF9AE}" pid="5" name="_AuthorEmail">
    <vt:lpwstr>Kerstin.Hartung@statistik-bbb.de</vt:lpwstr>
  </property>
  <property fmtid="{D5CDD505-2E9C-101B-9397-08002B2CF9AE}" pid="6" name="_AuthorEmailDisplayName">
    <vt:lpwstr>Hartung, Kerstin</vt:lpwstr>
  </property>
  <property fmtid="{D5CDD505-2E9C-101B-9397-08002B2CF9AE}" pid="7" name="_ReviewingToolsShownOnce">
    <vt:lpwstr/>
  </property>
</Properties>
</file>